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4A77875-EDA9-456B-9997-7EDB5CCF96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20" l="1"/>
  <c r="F23" i="20" s="1"/>
  <c r="E22" i="20"/>
  <c r="E23" i="20" s="1"/>
  <c r="D22" i="20"/>
  <c r="D23" i="20" s="1"/>
  <c r="F16" i="20"/>
  <c r="F17" i="20" s="1"/>
  <c r="E16" i="20"/>
  <c r="E17" i="20" s="1"/>
  <c r="D16" i="20"/>
  <c r="D17" i="20" s="1"/>
  <c r="F9" i="20"/>
  <c r="F10" i="20" s="1"/>
  <c r="E9" i="20"/>
  <c r="E10" i="20" s="1"/>
  <c r="D9" i="20"/>
  <c r="D10" i="20" s="1"/>
  <c r="L53" i="16" l="1"/>
  <c r="M53" i="16"/>
  <c r="N53" i="16"/>
  <c r="H11" i="15"/>
  <c r="I11" i="15"/>
  <c r="G11" i="15"/>
  <c r="L89" i="16"/>
  <c r="M89" i="16"/>
  <c r="N89" i="16"/>
  <c r="N68" i="16"/>
  <c r="M68" i="16"/>
  <c r="L68" i="16"/>
  <c r="L19" i="16"/>
  <c r="M19" i="16"/>
  <c r="N19" i="16"/>
  <c r="L62" i="16"/>
  <c r="M62" i="16"/>
  <c r="N62" i="16"/>
  <c r="L42" i="16"/>
  <c r="M42" i="16"/>
  <c r="N42" i="16"/>
  <c r="L26" i="16"/>
  <c r="M26" i="16"/>
  <c r="N26" i="16"/>
  <c r="L47" i="16"/>
  <c r="M47" i="16"/>
  <c r="N47" i="16"/>
  <c r="L33" i="16"/>
  <c r="M33" i="16"/>
  <c r="N33" i="16"/>
  <c r="N74" i="16"/>
  <c r="M74" i="16"/>
  <c r="L74" i="16"/>
  <c r="L81" i="16"/>
  <c r="M81" i="16"/>
  <c r="N81" i="16"/>
  <c r="L71" i="16" l="1"/>
  <c r="M71" i="16"/>
  <c r="N71" i="16"/>
  <c r="L92" i="16"/>
  <c r="M92" i="16"/>
  <c r="N92" i="16"/>
  <c r="L65" i="16"/>
  <c r="M65" i="16"/>
  <c r="N65" i="16"/>
  <c r="L75" i="16" l="1"/>
  <c r="N75" i="16"/>
  <c r="M75" i="16"/>
  <c r="L23" i="16"/>
  <c r="M23" i="16"/>
  <c r="N23" i="16"/>
  <c r="M54" i="16" l="1"/>
  <c r="E9" i="12"/>
  <c r="L54" i="16" l="1"/>
  <c r="N54" i="16"/>
  <c r="L95" i="16"/>
  <c r="L96" i="16" s="1"/>
  <c r="M95" i="16"/>
  <c r="M96" i="16" s="1"/>
  <c r="N95" i="16"/>
  <c r="N96" i="16" s="1"/>
  <c r="L97" i="16" l="1"/>
  <c r="M97" i="16"/>
  <c r="N97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<sst xmlns="http://schemas.openxmlformats.org/spreadsheetml/2006/main" count="541" uniqueCount="339">
  <si>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</si>
  <si>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</si>
  <si>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</si>
  <si>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</si>
  <si>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</si>
  <si>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</si>
  <si>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</si>
  <si>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</si>
  <si>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</si>
  <si>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</si>
  <si>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</si>
  <si>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</si>
  <si>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</si>
  <si>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</si>
  <si>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</si>
  <si>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</si>
  <si>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</si>
  <si>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</si>
  <si>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</si>
  <si>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</si>
  <si>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</si>
  <si>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</si>
  <si>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</si>
  <si>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</si>
  <si>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</si>
  <si>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</si>
  <si>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</si>
  <si>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</si>
  <si>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</si>
  <si>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</si>
  <si>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</si>
  <si>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</si>
  <si>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</si>
  <si>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</si>
  <si>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</si>
  <si>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</si>
  <si>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</si>
  <si>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</si>
  <si>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</si>
  <si>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</si>
  <si>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</si>
  <si>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</si>
  <si>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</si>
  <si>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</si>
  <si>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</si>
  <si>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</si>
  <si>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</si>
  <si>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</si>
  <si>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</si>
  <si>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</si>
  <si>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</si>
  <si>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</si>
  <si>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</si>
  <si>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</si>
  <si>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</si>
  <si>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</si>
  <si>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</si>
  <si>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</si>
  <si>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</si>
  <si>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</si>
  <si>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</si>
  <si>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</si>
  <si>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</si>
  <si>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</si>
  <si>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</si>
  <si>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</si>
  <si>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</si>
  <si>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</si>
  <si>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</si>
  <si>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</si>
  <si>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</si>
  <si>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</si>
  <si>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</si>
  <si>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</si>
  <si>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</si>
  <si>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</si>
  <si>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</si>
  <si>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</si>
  <si>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</si>
  <si>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</si>
  <si>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</si>
  <si>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</si>
  <si>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</si>
  <si>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</si>
  <si>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</si>
  <si>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</si>
  <si>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</si>
  <si>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</si>
  <si>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</si>
  <si>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</si>
  <si>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</si>
  <si>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</si>
  <si>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</si>
  <si>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</si>
  <si>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</si>
  <si>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</si>
  <si>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</si>
  <si>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</si>
  <si>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</si>
  <si>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</si>
  <si>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</si>
  <si>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</si>
  <si>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</si>
  <si>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</si>
  <si>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</si>
  <si>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</si>
  <si>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</si>
  <si>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</si>
  <si>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</si>
  <si>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</si>
  <si>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</si>
  <si>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</si>
  <si>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</si>
  <si>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</si>
  <si>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</si>
  <si>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</si>
  <si>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</si>
  <si>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</si>
  <si>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</si>
  <si>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</si>
  <si>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</si>
  <si>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</si>
  <si>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</si>
  <si>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</si>
  <si>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</si>
  <si>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</si>
  <si>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</si>
  <si>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</si>
  <si>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</si>
  <si>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</si>
  <si>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</si>
  <si>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</si>
  <si>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</si>
  <si>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</si>
  <si>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</si>
  <si>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</si>
  <si>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</si>
  <si>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</si>
  <si>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</si>
  <si>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</si>
  <si>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</si>
  <si>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</si>
  <si>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</si>
  <si>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</si>
  <si>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</si>
  <si>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</si>
  <si>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</si>
  <si>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</si>
  <si>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</si>
  <si>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</si>
  <si>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</si>
  <si>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</si>
  <si>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</si>
  <si>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</si>
  <si>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</si>
  <si>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</si>
  <si>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</si>
  <si>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</si>
  <si>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</si>
  <si>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</si>
  <si>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</si>
  <si>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</si>
  <si>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</si>
  <si>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</si>
  <si>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</si>
  <si>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</si>
  <si>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</si>
  <si>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</si>
  <si>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</si>
  <si>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</si>
  <si>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</si>
  <si>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</si>
  <si>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</si>
  <si>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</si>
  <si>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</si>
  <si>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</si>
  <si>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</si>
  <si>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</si>
  <si>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</si>
  <si>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</si>
  <si>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</si>
  <si>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</si>
  <si>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</si>
  <si>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</si>
  <si>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</si>
  <si>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</si>
  <si>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</si>
  <si>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</si>
  <si>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</si>
  <si>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</si>
  <si>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</si>
  <si>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</si>
  <si>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</si>
  <si>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</si>
  <si>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</si>
  <si>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</si>
  <si>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</si>
  <si>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</si>
  <si>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</si>
  <si>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</si>
  <si>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</si>
  <si>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</si>
  <si>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</si>
  <si>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</si>
  <si>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</si>
  <si>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</si>
  <si>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</si>
  <si>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</si>
  <si>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</si>
  <si>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</si>
  <si>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</si>
  <si>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</si>
  <si>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</si>
  <si>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</si>
  <si>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</si>
  <si>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</si>
  <si>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</si>
  <si>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</si>
  <si>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</si>
  <si>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</si>
  <si>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</si>
  <si>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</si>
  <si>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</si>
  <si>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</si>
  <si>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</si>
  <si>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</si>
  <si>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</si>
  <si>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</si>
  <si>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</si>
  <si>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</si>
  <si>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</si>
  <si>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</si>
  <si>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</si>
  <si>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</si>
  <si>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</si>
  <si>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</si>
  <si>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</si>
  <si>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</si>
  <si>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</si>
  <si>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</si>
  <si>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</si>
  <si>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</si>
  <si>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</si>
  <si>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</si>
  <si>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</si>
  <si>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</si>
  <si>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</si>
  <si>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</si>
  <si>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</si>
  <si>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</si>
  <si>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</si>
  <si>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</si>
  <si>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</si>
  <si>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</si>
  <si>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</si>
  <si>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</si>
  <si>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</si>
  <si>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</si>
  <si>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</si>
  <si>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</si>
  <si>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</si>
  <si>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</si>
  <si>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</si>
  <si>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</si>
  <si>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</si>
  <si>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</si>
  <si>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</si>
  <si>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</si>
  <si>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</si>
  <si>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</si>
  <si>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</si>
  <si>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</si>
  <si>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</si>
  <si>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</si>
  <si>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</si>
  <si>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</si>
  <si>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</si>
  <si>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</si>
  <si>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</si>
  <si>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</si>
  <si>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</si>
  <si>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</si>
  <si>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</si>
  <si>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</si>
  <si>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</si>
  <si>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</si>
  <si>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</si>
  <si>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</si>
  <si>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</si>
  <si>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</si>
  <si>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</si>
  <si>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</si>
  <si>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</si>
  <si>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</si>
  <si>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</si>
  <si>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</si>
  <si>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</si>
  <si>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</si>
  <si>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</si>
  <si>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</si>
  <si>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</si>
  <si>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</si>
  <si>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</si>
  <si>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</si>
  <si>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</si>
  <si>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</si>
  <si>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</si>
  <si>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</si>
  <si>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</si>
  <si>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</si>
  <si>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</si>
  <si>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</si>
  <si>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</si>
  <si>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ISX Trading Indices of Sunday 19/4/2026</t>
  </si>
  <si>
    <t>Bulletin No (66)</t>
  </si>
  <si>
    <t>Sunday 19/4/2026</t>
  </si>
  <si>
    <t>Iraq Stock Exchange not trading companies of Sunday 19/4/2026</t>
  </si>
  <si>
    <t xml:space="preserve">OTC Platform Trading Bulletin No (66) </t>
  </si>
  <si>
    <t xml:space="preserve">Regular Market Bulletin No (66) </t>
  </si>
  <si>
    <t>Second Platform Market Bulletin No (66)</t>
  </si>
  <si>
    <t xml:space="preserve">Undisclosed Platform Companies Bulletin No (66) </t>
  </si>
  <si>
    <t>Electronic Industry</t>
  </si>
  <si>
    <t>IELI</t>
  </si>
  <si>
    <t>Al-Qurtas Islamic Bank</t>
  </si>
  <si>
    <t>BQUR</t>
  </si>
  <si>
    <t>Non Iraqis' Bulletin  Sunday   April 19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</si>
  <si>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</si>
  <si>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</si>
  <si>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</si>
  <si>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</si>
  <si>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</si>
  <si>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</si>
  <si>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</si>
  <si>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</si>
  <si>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 xml:space="preserve">National Bank Of Iraq 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</si>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</sst>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1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6" fillId="4" borderId="138" xfId="1500" applyNumberFormat="1" applyFont="1" applyFill="1" applyBorder="1" applyAlignment="1">
      <alignment horizontal="center" vertical="center" wrapText="1"/>
    </xf>
    <xf numFmtId="167" fontId="86" fillId="60" borderId="138" xfId="1500" applyNumberFormat="1" applyFont="1" applyFill="1" applyBorder="1" applyAlignment="1">
      <alignment horizontal="center" vertical="center" wrapText="1"/>
    </xf>
    <xf numFmtId="0" fontId="84" fillId="0" borderId="139" xfId="5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horizontal="center" vertical="center"/>
    </xf>
    <xf numFmtId="0" fontId="84" fillId="0" borderId="137" xfId="0" applyFont="1" applyBorder="1" applyAlignment="1">
      <alignment vertical="center"/>
    </xf>
    <xf numFmtId="0" fontId="79" fillId="0" borderId="126" xfId="0" applyFont="1" applyBorder="1"/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26" xfId="1500" applyNumberFormat="1" applyFont="1" applyBorder="1"/>
    <xf numFmtId="167" fontId="88" fillId="0" borderId="0" xfId="1500" applyNumberFormat="1" applyFont="1"/>
    <xf numFmtId="167" fontId="84" fillId="0" borderId="138" xfId="1500" applyNumberFormat="1" applyFont="1" applyBorder="1" applyAlignment="1">
      <alignment vertical="center"/>
    </xf>
    <xf numFmtId="0" fontId="89" fillId="0" borderId="0" xfId="0" applyFont="1"/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left" vertical="center"/>
    </xf>
    <xf numFmtId="167" fontId="84" fillId="0" borderId="126" xfId="1500" applyNumberFormat="1" applyFont="1" applyBorder="1" applyAlignment="1">
      <alignment horizontal="left" vertical="center"/>
    </xf>
    <xf numFmtId="167" fontId="87" fillId="0" borderId="18" xfId="1500" applyNumberFormat="1" applyFont="1" applyBorder="1" applyAlignment="1">
      <alignment horizontal="left"/>
    </xf>
    <xf numFmtId="0" fontId="84" fillId="0" borderId="137" xfId="0" applyFont="1" applyBorder="1" applyAlignment="1">
      <alignment horizontal="center" vertical="center"/>
    </xf>
    <xf numFmtId="0" fontId="84" fillId="0" borderId="100" xfId="0" applyFont="1" applyBorder="1" applyAlignment="1">
      <alignment horizontal="center" vertical="center"/>
    </xf>
    <xf numFmtId="0" fontId="84" fillId="0" borderId="126" xfId="0" applyFont="1" applyBorder="1" applyAlignment="1">
      <alignment horizontal="center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37" xfId="0" applyFont="1" applyBorder="1" applyAlignment="1">
      <alignment horizontal="left" vertical="center"/>
    </xf>
    <xf numFmtId="0" fontId="84" fillId="0" borderId="126" xfId="0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41132</xdr:rowOff>
    </xdr:from>
    <xdr:to>
      <xdr:col>7</xdr:col>
      <xdr:colOff>247650</xdr:colOff>
      <xdr:row>20</xdr:row>
      <xdr:rowOff>4279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BA9FCF-C9D8-A44A-296B-E43B9052D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4132"/>
          <a:ext cx="6315075" cy="2992097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276225</xdr:colOff>
      <xdr:row>15</xdr:row>
      <xdr:rowOff>38100</xdr:rowOff>
    </xdr:from>
    <xdr:to>
      <xdr:col>13</xdr:col>
      <xdr:colOff>2466975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00E7A90-7E76-8B4D-594A-3ABA7C902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0" y="4991100"/>
          <a:ext cx="5629275" cy="298132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6</xdr:row>
      <xdr:rowOff>0</xdr:rowOff>
    </xdr:from>
    <xdr:to>
      <xdr:col>13</xdr:col>
      <xdr:colOff>2457450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2949760-31E8-A924-3EFD-2E1218574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124075"/>
          <a:ext cx="344805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1267239</xdr:colOff>
      <xdr:row>28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BDCEB5-7BF5-58B6-BF40-C08F9AC5A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45326" cy="251791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1424608</xdr:colOff>
      <xdr:row>27</xdr:row>
      <xdr:rowOff>306457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D1C6C5A-225D-ECD1-44EA-E21622713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02695" cy="25096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75</xdr:row>
      <xdr:rowOff>28256</xdr:rowOff>
    </xdr:from>
    <xdr:to>
      <xdr:col>13</xdr:col>
      <xdr:colOff>1522971</xdr:colOff>
      <xdr:row>75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54</xdr:row>
      <xdr:rowOff>23547</xdr:rowOff>
    </xdr:from>
    <xdr:to>
      <xdr:col>13</xdr:col>
      <xdr:colOff>1497013</xdr:colOff>
      <xdr:row>54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13249</xdr:colOff>
      <xdr:row>0</xdr:row>
      <xdr:rowOff>0</xdr:rowOff>
    </xdr:from>
    <xdr:to>
      <xdr:col>5</xdr:col>
      <xdr:colOff>1047750</xdr:colOff>
      <xdr:row>4</xdr:row>
      <xdr:rowOff>104775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268C977-635A-4F63-9E6D-3590064A8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9699" y="0"/>
          <a:ext cx="1034501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1" t="s">
        <v>0</v>
      </c>
      <c r="C1" s="182"/>
      <c r="D1" s="183"/>
      <c r="E1" s="184"/>
      <c r="F1" s="185"/>
      <c r="G1" s="185"/>
      <c r="H1" s="185"/>
      <c r="I1" s="185"/>
      <c r="J1" s="185"/>
      <c r="K1" s="186"/>
      <c r="L1" s="19"/>
      <c r="M1" s="19"/>
      <c r="N1" s="19"/>
    </row>
    <row r="2" spans="2:16" ht="30" customHeight="1">
      <c r="B2" s="194" t="s">
        <v>314</v>
      </c>
      <c r="C2" s="195"/>
      <c r="D2" s="19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7" t="s">
        <v>313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9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0" t="s">
        <v>63</v>
      </c>
      <c r="C5" s="191"/>
      <c r="D5" s="192">
        <f>'Bullient '!M97+OTC!H12</f>
        <v>886464290</v>
      </c>
      <c r="E5" s="193"/>
      <c r="F5" s="23"/>
      <c r="G5" s="190" t="s">
        <v>64</v>
      </c>
      <c r="H5" s="191"/>
      <c r="I5" s="192">
        <f>'Bullient '!N97+OTC!I12</f>
        <v>1211177936.03</v>
      </c>
      <c r="J5" s="193"/>
      <c r="K5" s="24"/>
      <c r="L5" s="190" t="s">
        <v>8</v>
      </c>
      <c r="M5" s="191"/>
      <c r="N5" s="25">
        <f>'Bullient '!L97+OTC!G12</f>
        <v>1397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5"/>
      <c r="L6" s="176"/>
      <c r="M6" s="177"/>
      <c r="N6" s="28"/>
    </row>
    <row r="7" spans="2:16" ht="24.95" customHeight="1">
      <c r="B7" s="178" t="s">
        <v>1</v>
      </c>
      <c r="C7" s="179"/>
      <c r="D7" s="180"/>
      <c r="E7" s="29">
        <v>989.12</v>
      </c>
      <c r="F7" s="30"/>
      <c r="G7" s="178" t="s">
        <v>5</v>
      </c>
      <c r="H7" s="179"/>
      <c r="I7" s="180"/>
      <c r="J7" s="29">
        <v>1288.3900000000001</v>
      </c>
      <c r="K7" s="174"/>
      <c r="L7" s="169"/>
      <c r="M7" s="170"/>
      <c r="N7" s="18"/>
    </row>
    <row r="8" spans="2:16" ht="24.95" customHeight="1">
      <c r="B8" s="178" t="s">
        <v>2</v>
      </c>
      <c r="C8" s="179"/>
      <c r="D8" s="180"/>
      <c r="E8" s="29">
        <v>983.3</v>
      </c>
      <c r="F8" s="31"/>
      <c r="G8" s="178" t="s">
        <v>6</v>
      </c>
      <c r="H8" s="179"/>
      <c r="I8" s="180"/>
      <c r="J8" s="29">
        <v>1282.3900000000001</v>
      </c>
      <c r="K8" s="174"/>
      <c r="L8" s="169"/>
      <c r="M8" s="170"/>
      <c r="N8" s="18"/>
    </row>
    <row r="9" spans="2:16" ht="24.95" customHeight="1">
      <c r="B9" s="171" t="s">
        <v>3</v>
      </c>
      <c r="C9" s="172"/>
      <c r="D9" s="173"/>
      <c r="E9" s="134">
        <f>((E7/E8)-1)*100</f>
        <v>0.59188447066003125</v>
      </c>
      <c r="F9" s="31"/>
      <c r="G9" s="171" t="s">
        <v>3</v>
      </c>
      <c r="H9" s="172"/>
      <c r="I9" s="173"/>
      <c r="J9" s="134">
        <f>((J7/J8)-1)*100</f>
        <v>0.46787638705854118</v>
      </c>
      <c r="K9" s="174"/>
      <c r="L9" s="169"/>
      <c r="M9" s="170"/>
      <c r="N9" s="18"/>
    </row>
    <row r="10" spans="2:16" ht="24.95" customHeight="1">
      <c r="B10" s="171" t="s">
        <v>4</v>
      </c>
      <c r="C10" s="172"/>
      <c r="D10" s="173"/>
      <c r="E10" s="134">
        <f>E7-E8</f>
        <v>5.82000000000005</v>
      </c>
      <c r="F10" s="21"/>
      <c r="G10" s="171" t="s">
        <v>4</v>
      </c>
      <c r="H10" s="172"/>
      <c r="I10" s="173"/>
      <c r="J10" s="134">
        <f>J7-J8</f>
        <v>6</v>
      </c>
      <c r="K10" s="174"/>
      <c r="L10" s="169"/>
      <c r="M10" s="17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8"/>
      <c r="L11" s="169"/>
      <c r="M11" s="170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12</v>
      </c>
      <c r="K12" s="174"/>
      <c r="L12" s="169"/>
      <c r="M12" s="170"/>
      <c r="N12" s="18"/>
      <c r="O12" s="32"/>
    </row>
    <row r="13" spans="2:16" ht="24.95" customHeight="1">
      <c r="B13" s="37" t="s">
        <v>69</v>
      </c>
      <c r="C13" s="38">
        <v>55</v>
      </c>
      <c r="D13" s="39" t="s">
        <v>65</v>
      </c>
      <c r="E13" s="38">
        <v>2</v>
      </c>
      <c r="F13" s="30"/>
      <c r="G13" s="199" t="s">
        <v>67</v>
      </c>
      <c r="H13" s="200"/>
      <c r="I13" s="201"/>
      <c r="J13" s="38">
        <v>14</v>
      </c>
      <c r="K13" s="174"/>
      <c r="L13" s="169"/>
      <c r="M13" s="170"/>
      <c r="N13" s="18"/>
      <c r="O13" s="32"/>
    </row>
    <row r="14" spans="2:16" ht="24.95" customHeight="1">
      <c r="B14" s="171" t="s">
        <v>82</v>
      </c>
      <c r="C14" s="172" t="s">
        <v>10</v>
      </c>
      <c r="D14" s="173" t="s">
        <v>10</v>
      </c>
      <c r="E14" s="38">
        <v>1</v>
      </c>
      <c r="F14" s="21"/>
      <c r="G14" s="202" t="s">
        <v>68</v>
      </c>
      <c r="H14" s="203"/>
      <c r="I14" s="204"/>
      <c r="J14" s="38">
        <v>10</v>
      </c>
      <c r="K14" s="174"/>
      <c r="L14" s="169"/>
      <c r="M14" s="170"/>
      <c r="N14" s="26"/>
      <c r="O14" s="32"/>
      <c r="P14" s="32"/>
    </row>
    <row r="15" spans="2:16" ht="24.95" customHeight="1">
      <c r="B15" s="171" t="s">
        <v>66</v>
      </c>
      <c r="C15" s="172" t="s">
        <v>11</v>
      </c>
      <c r="D15" s="173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97" t="s">
        <v>12</v>
      </c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3"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6" t="s">
        <v>61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</row>
    <row r="3" spans="1:14" ht="36.75" customHeight="1">
      <c r="A3" s="207" t="s">
        <v>315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</row>
    <row r="4" spans="1:14" ht="21">
      <c r="A4" s="42"/>
      <c r="B4" s="42"/>
      <c r="C4" s="205" t="s">
        <v>13</v>
      </c>
      <c r="D4" s="205"/>
      <c r="E4" s="205"/>
      <c r="F4" s="205"/>
      <c r="G4" s="42"/>
      <c r="H4" s="205" t="s">
        <v>14</v>
      </c>
      <c r="I4" s="205"/>
      <c r="J4" s="205"/>
      <c r="K4" s="20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160</v>
      </c>
      <c r="D6" s="81">
        <v>0.1</v>
      </c>
      <c r="E6" s="96">
        <v>11.11</v>
      </c>
      <c r="F6" s="84">
        <v>60856977</v>
      </c>
      <c r="G6" s="42"/>
      <c r="H6" s="46" t="s">
        <v>253</v>
      </c>
      <c r="I6" s="81">
        <v>0.21</v>
      </c>
      <c r="J6" s="97">
        <v>-4.55</v>
      </c>
      <c r="K6" s="84">
        <v>174723667</v>
      </c>
      <c r="L6" s="1"/>
      <c r="M6" s="1"/>
    </row>
    <row r="7" spans="1:14" s="49" customFormat="1" ht="17.100000000000001" customHeight="1">
      <c r="A7" s="42"/>
      <c r="B7" s="42"/>
      <c r="C7" s="46" t="s">
        <v>263</v>
      </c>
      <c r="D7" s="81">
        <v>9.0299999999999994</v>
      </c>
      <c r="E7" s="96">
        <v>5</v>
      </c>
      <c r="F7" s="84">
        <v>353801</v>
      </c>
      <c r="G7" s="42"/>
      <c r="H7" s="46" t="s">
        <v>170</v>
      </c>
      <c r="I7" s="81">
        <v>1.3</v>
      </c>
      <c r="J7" s="97">
        <v>-3.7</v>
      </c>
      <c r="K7" s="84">
        <v>604704</v>
      </c>
      <c r="L7" s="1"/>
    </row>
    <row r="8" spans="1:14" s="49" customFormat="1" ht="17.100000000000001" customHeight="1">
      <c r="A8" s="42"/>
      <c r="B8" s="42"/>
      <c r="C8" s="46" t="s">
        <v>230</v>
      </c>
      <c r="D8" s="81">
        <v>1.1100000000000001</v>
      </c>
      <c r="E8" s="96">
        <v>4.72</v>
      </c>
      <c r="F8" s="84">
        <v>6261764</v>
      </c>
      <c r="G8" s="42"/>
      <c r="H8" s="46" t="s">
        <v>177</v>
      </c>
      <c r="I8" s="81">
        <v>0.3</v>
      </c>
      <c r="J8" s="97">
        <v>-3.23</v>
      </c>
      <c r="K8" s="84">
        <v>2000000</v>
      </c>
    </row>
    <row r="9" spans="1:14" s="49" customFormat="1" ht="17.100000000000001" customHeight="1">
      <c r="A9" s="42"/>
      <c r="B9" s="42"/>
      <c r="C9" s="46" t="s">
        <v>35</v>
      </c>
      <c r="D9" s="81">
        <v>2.9</v>
      </c>
      <c r="E9" s="96">
        <v>4.32</v>
      </c>
      <c r="F9" s="84">
        <v>10622000</v>
      </c>
      <c r="G9" s="42"/>
      <c r="H9" s="46" t="s">
        <v>38</v>
      </c>
      <c r="I9" s="81">
        <v>1.22</v>
      </c>
      <c r="J9" s="97">
        <v>-1.61</v>
      </c>
      <c r="K9" s="84">
        <v>1297664</v>
      </c>
    </row>
    <row r="10" spans="1:14" s="49" customFormat="1" ht="17.100000000000001" customHeight="1">
      <c r="A10" s="42"/>
      <c r="B10" s="42"/>
      <c r="C10" s="46" t="s">
        <v>133</v>
      </c>
      <c r="D10" s="81">
        <v>6.33</v>
      </c>
      <c r="E10" s="96">
        <v>2.4300000000000002</v>
      </c>
      <c r="F10" s="84">
        <v>44912400</v>
      </c>
      <c r="G10" s="42"/>
      <c r="H10" s="46" t="s">
        <v>273</v>
      </c>
      <c r="I10" s="81">
        <v>4.53</v>
      </c>
      <c r="J10" s="97">
        <v>-1.52</v>
      </c>
      <c r="K10" s="84">
        <v>32987</v>
      </c>
    </row>
    <row r="11" spans="1:14" s="49" customFormat="1" ht="33" customHeight="1">
      <c r="A11" s="42"/>
      <c r="B11" s="42"/>
      <c r="C11" s="206" t="s">
        <v>62</v>
      </c>
      <c r="D11" s="206"/>
      <c r="E11" s="206"/>
      <c r="F11" s="206"/>
      <c r="G11" s="206"/>
      <c r="H11" s="206"/>
      <c r="I11" s="206"/>
      <c r="J11" s="206"/>
      <c r="K11" s="206"/>
    </row>
    <row r="12" spans="1:14" s="49" customFormat="1" ht="33" customHeight="1">
      <c r="A12" s="42"/>
      <c r="B12" s="42"/>
      <c r="C12" s="206"/>
      <c r="D12" s="206"/>
      <c r="E12" s="206"/>
      <c r="F12" s="206"/>
      <c r="G12" s="206"/>
      <c r="H12" s="206"/>
      <c r="I12" s="206"/>
      <c r="J12" s="206"/>
      <c r="K12" s="206"/>
    </row>
    <row r="13" spans="1:14" ht="29.25" customHeight="1">
      <c r="A13" s="42"/>
      <c r="B13" s="42"/>
      <c r="C13" s="205" t="s">
        <v>18</v>
      </c>
      <c r="D13" s="205"/>
      <c r="E13" s="205"/>
      <c r="F13" s="205"/>
      <c r="G13" s="104"/>
      <c r="H13" s="205" t="s">
        <v>7</v>
      </c>
      <c r="I13" s="205"/>
      <c r="J13" s="205"/>
      <c r="K13" s="20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253</v>
      </c>
      <c r="D15" s="81">
        <v>0.21</v>
      </c>
      <c r="E15" s="82">
        <v>-4.55</v>
      </c>
      <c r="F15" s="84">
        <v>174723667</v>
      </c>
      <c r="G15" s="1"/>
      <c r="H15" s="46" t="s">
        <v>133</v>
      </c>
      <c r="I15" s="81">
        <v>6.33</v>
      </c>
      <c r="J15" s="82">
        <v>2.4300000000000002</v>
      </c>
      <c r="K15" s="84">
        <v>282842089.36000001</v>
      </c>
    </row>
    <row r="16" spans="1:14" ht="17.100000000000001" customHeight="1">
      <c r="A16" s="42"/>
      <c r="B16" s="42"/>
      <c r="C16" s="46" t="s">
        <v>297</v>
      </c>
      <c r="D16" s="81">
        <v>1.73</v>
      </c>
      <c r="E16" s="82">
        <v>-0.56999999999999995</v>
      </c>
      <c r="F16" s="84">
        <v>106024789</v>
      </c>
      <c r="G16" s="1"/>
      <c r="H16" s="46" t="s">
        <v>297</v>
      </c>
      <c r="I16" s="81">
        <v>1.73</v>
      </c>
      <c r="J16" s="82">
        <v>-0.56999999999999995</v>
      </c>
      <c r="K16" s="84">
        <v>183551934.47</v>
      </c>
    </row>
    <row r="17" spans="1:11" ht="17.100000000000001" customHeight="1">
      <c r="A17" s="42"/>
      <c r="B17" s="42"/>
      <c r="C17" s="46" t="s">
        <v>185</v>
      </c>
      <c r="D17" s="81">
        <v>0.38</v>
      </c>
      <c r="E17" s="82">
        <v>0</v>
      </c>
      <c r="F17" s="84">
        <v>72281646</v>
      </c>
      <c r="G17" s="1"/>
      <c r="H17" s="46" t="s">
        <v>213</v>
      </c>
      <c r="I17" s="81">
        <v>3.32</v>
      </c>
      <c r="J17" s="82">
        <v>0</v>
      </c>
      <c r="K17" s="84">
        <v>145012359.91999999</v>
      </c>
    </row>
    <row r="18" spans="1:11" ht="17.100000000000001" customHeight="1">
      <c r="A18" s="42"/>
      <c r="B18" s="42"/>
      <c r="C18" s="46" t="s">
        <v>160</v>
      </c>
      <c r="D18" s="81">
        <v>0.1</v>
      </c>
      <c r="E18" s="82">
        <v>11.11</v>
      </c>
      <c r="F18" s="84">
        <v>60856977</v>
      </c>
      <c r="G18" s="1"/>
      <c r="H18" s="46" t="s">
        <v>241</v>
      </c>
      <c r="I18" s="81">
        <v>5.09</v>
      </c>
      <c r="J18" s="82">
        <v>0</v>
      </c>
      <c r="K18" s="84">
        <v>122417404.95</v>
      </c>
    </row>
    <row r="19" spans="1:11" ht="16.5" customHeight="1">
      <c r="A19" s="42"/>
      <c r="B19" s="42"/>
      <c r="C19" s="46" t="s">
        <v>267</v>
      </c>
      <c r="D19" s="81">
        <v>2.2000000000000002</v>
      </c>
      <c r="E19" s="82">
        <v>0</v>
      </c>
      <c r="F19" s="84">
        <v>45996404</v>
      </c>
      <c r="G19" s="1"/>
      <c r="H19" s="46" t="s">
        <v>267</v>
      </c>
      <c r="I19" s="81">
        <v>2.2000000000000002</v>
      </c>
      <c r="J19" s="82">
        <v>0</v>
      </c>
      <c r="K19" s="84">
        <v>101548802.79000001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1"/>
  <sheetViews>
    <sheetView topLeftCell="A64" zoomScale="130" zoomScaleNormal="130" workbookViewId="0">
      <selection activeCell="A64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1" t="s">
        <v>318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3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14" t="s">
        <v>29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16"/>
    </row>
    <row r="4" spans="1:14" ht="12.6" customHeight="1">
      <c r="A4" s="58"/>
      <c r="B4" s="46" t="s">
        <v>276</v>
      </c>
      <c r="C4" s="59" t="s">
        <v>275</v>
      </c>
      <c r="D4" s="81">
        <v>0.24</v>
      </c>
      <c r="E4" s="81">
        <v>0.24</v>
      </c>
      <c r="F4" s="8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8</v>
      </c>
      <c r="M4" s="84">
        <v>46199</v>
      </c>
      <c r="N4" s="84">
        <v>11087.76</v>
      </c>
    </row>
    <row r="5" spans="1:14" ht="12.6" customHeight="1">
      <c r="A5" s="58"/>
      <c r="B5" s="46" t="s">
        <v>213</v>
      </c>
      <c r="C5" s="59" t="s">
        <v>214</v>
      </c>
      <c r="D5" s="81">
        <v>3.33</v>
      </c>
      <c r="E5" s="81">
        <v>3.35</v>
      </c>
      <c r="F5" s="81">
        <v>3.32</v>
      </c>
      <c r="G5" s="81">
        <v>3.34</v>
      </c>
      <c r="H5" s="81">
        <v>3.34</v>
      </c>
      <c r="I5" s="81">
        <v>3.32</v>
      </c>
      <c r="J5" s="81">
        <v>3.32</v>
      </c>
      <c r="K5" s="103">
        <v>0</v>
      </c>
      <c r="L5" s="83">
        <v>152</v>
      </c>
      <c r="M5" s="84">
        <v>43450983</v>
      </c>
      <c r="N5" s="84">
        <v>145012359.91999999</v>
      </c>
    </row>
    <row r="6" spans="1:14" ht="12.6" customHeight="1">
      <c r="A6" s="58"/>
      <c r="B6" s="46" t="s">
        <v>126</v>
      </c>
      <c r="C6" s="59" t="s">
        <v>127</v>
      </c>
      <c r="D6" s="81">
        <v>0.68</v>
      </c>
      <c r="E6" s="81">
        <v>0.68</v>
      </c>
      <c r="F6" s="81">
        <v>0.67</v>
      </c>
      <c r="G6" s="81">
        <v>0.67</v>
      </c>
      <c r="H6" s="81">
        <v>0.67</v>
      </c>
      <c r="I6" s="81">
        <v>0.67</v>
      </c>
      <c r="J6" s="81">
        <v>0.68</v>
      </c>
      <c r="K6" s="103">
        <v>-1.47</v>
      </c>
      <c r="L6" s="83">
        <v>21</v>
      </c>
      <c r="M6" s="84">
        <v>7190474</v>
      </c>
      <c r="N6" s="84">
        <v>4818008.82</v>
      </c>
    </row>
    <row r="7" spans="1:14" ht="12.6" customHeight="1">
      <c r="A7" s="58"/>
      <c r="B7" s="46" t="s">
        <v>229</v>
      </c>
      <c r="C7" s="59" t="s">
        <v>228</v>
      </c>
      <c r="D7" s="81">
        <v>0.22</v>
      </c>
      <c r="E7" s="81">
        <v>0.22</v>
      </c>
      <c r="F7" s="8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1</v>
      </c>
      <c r="M7" s="84">
        <v>950000</v>
      </c>
      <c r="N7" s="84">
        <v>209000</v>
      </c>
    </row>
    <row r="8" spans="1:14" ht="12.6" customHeight="1">
      <c r="A8" s="58"/>
      <c r="B8" s="46" t="s">
        <v>185</v>
      </c>
      <c r="C8" s="59" t="s">
        <v>186</v>
      </c>
      <c r="D8" s="81">
        <v>0.38</v>
      </c>
      <c r="E8" s="81">
        <v>0.38</v>
      </c>
      <c r="F8" s="81">
        <v>0.38</v>
      </c>
      <c r="G8" s="81">
        <v>0.38</v>
      </c>
      <c r="H8" s="81">
        <v>0.38</v>
      </c>
      <c r="I8" s="81">
        <v>0.38</v>
      </c>
      <c r="J8" s="81">
        <v>0.38</v>
      </c>
      <c r="K8" s="103">
        <v>0</v>
      </c>
      <c r="L8" s="83">
        <v>14</v>
      </c>
      <c r="M8" s="84">
        <v>72281646</v>
      </c>
      <c r="N8" s="84">
        <v>27467025.48</v>
      </c>
    </row>
    <row r="9" spans="1:14" ht="12.6" customHeight="1">
      <c r="A9" s="58"/>
      <c r="B9" s="46" t="s">
        <v>253</v>
      </c>
      <c r="C9" s="59" t="s">
        <v>252</v>
      </c>
      <c r="D9" s="81">
        <v>0.22</v>
      </c>
      <c r="E9" s="81">
        <v>0.22</v>
      </c>
      <c r="F9" s="81">
        <v>0.21</v>
      </c>
      <c r="G9" s="81">
        <v>0.21</v>
      </c>
      <c r="H9" s="81">
        <v>0.22</v>
      </c>
      <c r="I9" s="81">
        <v>0.21</v>
      </c>
      <c r="J9" s="81">
        <v>0.22</v>
      </c>
      <c r="K9" s="103">
        <v>-4.55</v>
      </c>
      <c r="L9" s="83">
        <v>24</v>
      </c>
      <c r="M9" s="84">
        <v>174723667</v>
      </c>
      <c r="N9" s="84">
        <v>36791970.07</v>
      </c>
    </row>
    <row r="10" spans="1:14" ht="12.6" customHeight="1">
      <c r="A10" s="58"/>
      <c r="B10" s="46" t="s">
        <v>234</v>
      </c>
      <c r="C10" s="59" t="s">
        <v>235</v>
      </c>
      <c r="D10" s="81">
        <v>1.01</v>
      </c>
      <c r="E10" s="81">
        <v>1.02</v>
      </c>
      <c r="F10" s="81">
        <v>1.01</v>
      </c>
      <c r="G10" s="81">
        <v>1.01</v>
      </c>
      <c r="H10" s="81">
        <v>1.01</v>
      </c>
      <c r="I10" s="81">
        <v>1.02</v>
      </c>
      <c r="J10" s="81">
        <v>1.01</v>
      </c>
      <c r="K10" s="103">
        <v>0.99</v>
      </c>
      <c r="L10" s="83">
        <v>10</v>
      </c>
      <c r="M10" s="84">
        <v>4555636</v>
      </c>
      <c r="N10" s="84">
        <v>4621192.3600000003</v>
      </c>
    </row>
    <row r="11" spans="1:14" ht="12.6" customHeight="1">
      <c r="A11" s="58"/>
      <c r="B11" s="46" t="s">
        <v>160</v>
      </c>
      <c r="C11" s="59" t="s">
        <v>161</v>
      </c>
      <c r="D11" s="81">
        <v>0.1</v>
      </c>
      <c r="E11" s="81">
        <v>0.1</v>
      </c>
      <c r="F11" s="81">
        <v>0.1</v>
      </c>
      <c r="G11" s="81">
        <v>0.1</v>
      </c>
      <c r="H11" s="81">
        <v>0.09</v>
      </c>
      <c r="I11" s="81">
        <v>0.1</v>
      </c>
      <c r="J11" s="81">
        <v>0.09</v>
      </c>
      <c r="K11" s="103">
        <v>11.11</v>
      </c>
      <c r="L11" s="83">
        <v>14</v>
      </c>
      <c r="M11" s="84">
        <v>60856977</v>
      </c>
      <c r="N11" s="84">
        <v>6085697.7000000002</v>
      </c>
    </row>
    <row r="12" spans="1:14" ht="12.6" customHeight="1">
      <c r="A12" s="58"/>
      <c r="B12" s="46" t="s">
        <v>279</v>
      </c>
      <c r="C12" s="59" t="s">
        <v>278</v>
      </c>
      <c r="D12" s="81">
        <v>0.15</v>
      </c>
      <c r="E12" s="81">
        <v>0.15</v>
      </c>
      <c r="F12" s="121">
        <v>0.14000000000000001</v>
      </c>
      <c r="G12" s="121">
        <v>0.14000000000000001</v>
      </c>
      <c r="H12" s="81">
        <v>0.14000000000000001</v>
      </c>
      <c r="I12" s="121">
        <v>0.14000000000000001</v>
      </c>
      <c r="J12" s="121">
        <v>0.14000000000000001</v>
      </c>
      <c r="K12" s="122">
        <v>0</v>
      </c>
      <c r="L12" s="119">
        <v>6</v>
      </c>
      <c r="M12" s="120">
        <v>15020000</v>
      </c>
      <c r="N12" s="120">
        <v>2103000</v>
      </c>
    </row>
    <row r="13" spans="1:14" ht="12.6" customHeight="1">
      <c r="A13" s="58"/>
      <c r="B13" s="46" t="s">
        <v>297</v>
      </c>
      <c r="C13" s="59" t="s">
        <v>298</v>
      </c>
      <c r="D13" s="81">
        <v>1.73</v>
      </c>
      <c r="E13" s="81">
        <v>1.74</v>
      </c>
      <c r="F13" s="81">
        <v>1.72</v>
      </c>
      <c r="G13" s="81">
        <v>1.73</v>
      </c>
      <c r="H13" s="81">
        <v>1.73</v>
      </c>
      <c r="I13" s="81">
        <v>1.73</v>
      </c>
      <c r="J13" s="81">
        <v>1.74</v>
      </c>
      <c r="K13" s="103">
        <v>-0.56999999999999995</v>
      </c>
      <c r="L13" s="83">
        <v>141</v>
      </c>
      <c r="M13" s="84">
        <v>106024789</v>
      </c>
      <c r="N13" s="84">
        <v>183551934.47</v>
      </c>
    </row>
    <row r="14" spans="1:14" ht="12.6" customHeight="1">
      <c r="A14" s="58"/>
      <c r="B14" s="46" t="s">
        <v>241</v>
      </c>
      <c r="C14" s="59" t="s">
        <v>240</v>
      </c>
      <c r="D14" s="81">
        <v>5.09</v>
      </c>
      <c r="E14" s="81">
        <v>5.1100000000000003</v>
      </c>
      <c r="F14" s="81">
        <v>5.05</v>
      </c>
      <c r="G14" s="81">
        <v>5.09</v>
      </c>
      <c r="H14" s="81">
        <v>5.0999999999999996</v>
      </c>
      <c r="I14" s="81">
        <v>5.09</v>
      </c>
      <c r="J14" s="81">
        <v>5.09</v>
      </c>
      <c r="K14" s="103">
        <v>0</v>
      </c>
      <c r="L14" s="83">
        <v>136</v>
      </c>
      <c r="M14" s="84">
        <v>24060375</v>
      </c>
      <c r="N14" s="84">
        <v>122417404.95</v>
      </c>
    </row>
    <row r="15" spans="1:14" ht="12.6" customHeight="1">
      <c r="A15" s="58"/>
      <c r="B15" s="46" t="s">
        <v>166</v>
      </c>
      <c r="C15" s="59" t="s">
        <v>167</v>
      </c>
      <c r="D15" s="81">
        <v>0.2</v>
      </c>
      <c r="E15" s="81">
        <v>0.2</v>
      </c>
      <c r="F15" s="81">
        <v>0.19</v>
      </c>
      <c r="G15" s="86">
        <v>0.19</v>
      </c>
      <c r="H15" s="86">
        <v>0.19</v>
      </c>
      <c r="I15" s="86">
        <v>0.2</v>
      </c>
      <c r="J15" s="86">
        <v>0.2</v>
      </c>
      <c r="K15" s="91">
        <v>0</v>
      </c>
      <c r="L15" s="92">
        <v>24</v>
      </c>
      <c r="M15" s="93">
        <v>38475032</v>
      </c>
      <c r="N15" s="93">
        <v>7350488.8399999999</v>
      </c>
    </row>
    <row r="16" spans="1:14" ht="12.6" customHeight="1">
      <c r="A16" s="58"/>
      <c r="B16" s="46" t="s">
        <v>258</v>
      </c>
      <c r="C16" s="59" t="s">
        <v>259</v>
      </c>
      <c r="D16" s="81">
        <v>0.67</v>
      </c>
      <c r="E16" s="81">
        <v>0.67</v>
      </c>
      <c r="F16" s="81">
        <v>0.67</v>
      </c>
      <c r="G16" s="121">
        <v>0.67</v>
      </c>
      <c r="H16" s="121">
        <v>0.67</v>
      </c>
      <c r="I16" s="121">
        <v>0.67</v>
      </c>
      <c r="J16" s="121">
        <v>0.67</v>
      </c>
      <c r="K16" s="122">
        <v>0</v>
      </c>
      <c r="L16" s="119">
        <v>6</v>
      </c>
      <c r="M16" s="120">
        <v>252143</v>
      </c>
      <c r="N16" s="120">
        <v>168935.81</v>
      </c>
    </row>
    <row r="17" spans="1:14" ht="12.6" customHeight="1">
      <c r="A17" s="58"/>
      <c r="B17" s="46" t="s">
        <v>222</v>
      </c>
      <c r="C17" s="59" t="s">
        <v>223</v>
      </c>
      <c r="D17" s="81">
        <v>0.05</v>
      </c>
      <c r="E17" s="81">
        <v>0.05</v>
      </c>
      <c r="F17" s="81">
        <v>0.05</v>
      </c>
      <c r="G17" s="81">
        <v>0.05</v>
      </c>
      <c r="H17" s="81">
        <v>0.05</v>
      </c>
      <c r="I17" s="81">
        <v>0.05</v>
      </c>
      <c r="J17" s="81">
        <v>0.05</v>
      </c>
      <c r="K17" s="103">
        <v>0</v>
      </c>
      <c r="L17" s="83">
        <v>16</v>
      </c>
      <c r="M17" s="84">
        <v>11048508</v>
      </c>
      <c r="N17" s="84">
        <v>552425.4</v>
      </c>
    </row>
    <row r="18" spans="1:14" ht="12.6" customHeight="1">
      <c r="A18" s="58"/>
      <c r="B18" s="46" t="s">
        <v>262</v>
      </c>
      <c r="C18" s="59" t="s">
        <v>174</v>
      </c>
      <c r="D18" s="81">
        <v>0.17</v>
      </c>
      <c r="E18" s="81">
        <v>0.17</v>
      </c>
      <c r="F18" s="81">
        <v>0.17</v>
      </c>
      <c r="G18" s="81">
        <v>0.17</v>
      </c>
      <c r="H18" s="81">
        <v>0.17</v>
      </c>
      <c r="I18" s="81">
        <v>0.17</v>
      </c>
      <c r="J18" s="81">
        <v>0.17</v>
      </c>
      <c r="K18" s="103">
        <v>0</v>
      </c>
      <c r="L18" s="83">
        <v>1</v>
      </c>
      <c r="M18" s="84">
        <v>118682</v>
      </c>
      <c r="N18" s="84">
        <v>20175.939999999999</v>
      </c>
    </row>
    <row r="19" spans="1:14" ht="12.6" customHeight="1">
      <c r="A19" s="58"/>
      <c r="B19" s="217" t="s">
        <v>89</v>
      </c>
      <c r="C19" s="218"/>
      <c r="D19" s="219"/>
      <c r="E19" s="223"/>
      <c r="F19" s="223"/>
      <c r="G19" s="223"/>
      <c r="H19" s="223"/>
      <c r="I19" s="223"/>
      <c r="J19" s="223"/>
      <c r="K19" s="221"/>
      <c r="L19" s="60">
        <f>SUM(L4:L18)</f>
        <v>574</v>
      </c>
      <c r="M19" s="60">
        <f>SUM(M4:M18)</f>
        <v>559055111</v>
      </c>
      <c r="N19" s="61">
        <f>SUM(N4:N18)</f>
        <v>541180707.51999986</v>
      </c>
    </row>
    <row r="20" spans="1:14" ht="12.6" customHeight="1">
      <c r="A20" s="58"/>
      <c r="B20" s="214" t="s">
        <v>30</v>
      </c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16"/>
    </row>
    <row r="21" spans="1:14" ht="12.6" customHeight="1">
      <c r="A21" s="58"/>
      <c r="B21" s="46" t="s">
        <v>120</v>
      </c>
      <c r="C21" s="59" t="s">
        <v>121</v>
      </c>
      <c r="D21" s="63">
        <v>16.3</v>
      </c>
      <c r="E21" s="81">
        <v>16.5</v>
      </c>
      <c r="F21" s="81">
        <v>16.28</v>
      </c>
      <c r="G21" s="86">
        <v>16.37</v>
      </c>
      <c r="H21" s="86">
        <v>16.399999999999999</v>
      </c>
      <c r="I21" s="81">
        <v>16.37</v>
      </c>
      <c r="J21" s="81">
        <v>16.3</v>
      </c>
      <c r="K21" s="82">
        <v>0.43</v>
      </c>
      <c r="L21" s="83">
        <v>141</v>
      </c>
      <c r="M21" s="84">
        <v>5772256</v>
      </c>
      <c r="N21" s="84">
        <v>94476307.969999999</v>
      </c>
    </row>
    <row r="22" spans="1:14" ht="12.6" customHeight="1">
      <c r="A22" s="58"/>
      <c r="B22" s="46" t="s">
        <v>232</v>
      </c>
      <c r="C22" s="59" t="s">
        <v>233</v>
      </c>
      <c r="D22" s="63">
        <v>3.7</v>
      </c>
      <c r="E22" s="81">
        <v>3.71</v>
      </c>
      <c r="F22" s="81">
        <v>3.7</v>
      </c>
      <c r="G22" s="86">
        <v>3.7</v>
      </c>
      <c r="H22" s="86">
        <v>3.68</v>
      </c>
      <c r="I22" s="81">
        <v>3.7</v>
      </c>
      <c r="J22" s="81">
        <v>3.65</v>
      </c>
      <c r="K22" s="82">
        <v>1.37</v>
      </c>
      <c r="L22" s="83">
        <v>7</v>
      </c>
      <c r="M22" s="84">
        <v>28129</v>
      </c>
      <c r="N22" s="84">
        <v>104107.3</v>
      </c>
    </row>
    <row r="23" spans="1:14" ht="12.6" customHeight="1">
      <c r="A23" s="58"/>
      <c r="B23" s="217" t="s">
        <v>128</v>
      </c>
      <c r="C23" s="218"/>
      <c r="D23" s="219"/>
      <c r="E23" s="223"/>
      <c r="F23" s="223"/>
      <c r="G23" s="223"/>
      <c r="H23" s="223"/>
      <c r="I23" s="223"/>
      <c r="J23" s="223"/>
      <c r="K23" s="221"/>
      <c r="L23" s="62">
        <f>SUM(L21:L22)</f>
        <v>148</v>
      </c>
      <c r="M23" s="60">
        <f>SUM(M21:M22)</f>
        <v>5800385</v>
      </c>
      <c r="N23" s="48">
        <f>SUM(N21:N22)</f>
        <v>94580415.269999996</v>
      </c>
    </row>
    <row r="24" spans="1:14" ht="12.6" customHeight="1">
      <c r="A24" s="58"/>
      <c r="B24" s="214" t="s">
        <v>94</v>
      </c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16"/>
    </row>
    <row r="25" spans="1:14" ht="12.6" customHeight="1">
      <c r="A25" s="58"/>
      <c r="B25" s="46" t="s">
        <v>137</v>
      </c>
      <c r="C25" s="59" t="s">
        <v>136</v>
      </c>
      <c r="D25" s="121">
        <v>0.73</v>
      </c>
      <c r="E25" s="121">
        <v>0.73</v>
      </c>
      <c r="F25" s="121">
        <v>0.73</v>
      </c>
      <c r="G25" s="121">
        <v>0.73</v>
      </c>
      <c r="H25" s="121">
        <v>0.73</v>
      </c>
      <c r="I25" s="121">
        <v>0.73</v>
      </c>
      <c r="J25" s="121">
        <v>0.73</v>
      </c>
      <c r="K25" s="122">
        <v>0</v>
      </c>
      <c r="L25" s="119">
        <v>1</v>
      </c>
      <c r="M25" s="120">
        <v>739</v>
      </c>
      <c r="N25" s="120">
        <v>539.47</v>
      </c>
    </row>
    <row r="26" spans="1:14" ht="12.6" customHeight="1">
      <c r="A26" s="58"/>
      <c r="B26" s="217" t="s">
        <v>277</v>
      </c>
      <c r="C26" s="218"/>
      <c r="D26" s="219"/>
      <c r="E26" s="223"/>
      <c r="F26" s="223"/>
      <c r="G26" s="223"/>
      <c r="H26" s="223"/>
      <c r="I26" s="223"/>
      <c r="J26" s="223"/>
      <c r="K26" s="221"/>
      <c r="L26" s="65">
        <f>SUM(L25:L25)</f>
        <v>1</v>
      </c>
      <c r="M26" s="65">
        <f>SUM(M25:M25)</f>
        <v>739</v>
      </c>
      <c r="N26" s="65">
        <f>SUM(N25:N25)</f>
        <v>539.47</v>
      </c>
    </row>
    <row r="27" spans="1:14" ht="12.6" customHeight="1">
      <c r="A27" s="58"/>
      <c r="B27" s="214" t="s">
        <v>83</v>
      </c>
      <c r="C27" s="222"/>
      <c r="D27" s="222"/>
      <c r="E27" s="222"/>
      <c r="F27" s="222"/>
      <c r="G27" s="222"/>
      <c r="H27" s="222"/>
      <c r="I27" s="222"/>
      <c r="J27" s="222"/>
      <c r="K27" s="222"/>
      <c r="L27" s="222"/>
      <c r="M27" s="222"/>
      <c r="N27" s="216"/>
    </row>
    <row r="28" spans="1:14" ht="12.6" customHeight="1">
      <c r="A28" s="58"/>
      <c r="B28" s="46" t="s">
        <v>226</v>
      </c>
      <c r="C28" s="59" t="s">
        <v>227</v>
      </c>
      <c r="D28" s="86">
        <v>23.2</v>
      </c>
      <c r="E28" s="81">
        <v>23.5</v>
      </c>
      <c r="F28" s="121">
        <v>23.2</v>
      </c>
      <c r="G28" s="121">
        <v>23.32</v>
      </c>
      <c r="H28" s="121">
        <v>23.28</v>
      </c>
      <c r="I28" s="81">
        <v>23.4</v>
      </c>
      <c r="J28" s="81">
        <v>23.25</v>
      </c>
      <c r="K28" s="82">
        <v>0.65</v>
      </c>
      <c r="L28" s="83">
        <v>19</v>
      </c>
      <c r="M28" s="84">
        <v>149869</v>
      </c>
      <c r="N28" s="84">
        <v>3495525.81</v>
      </c>
    </row>
    <row r="29" spans="1:14" ht="12.6" customHeight="1">
      <c r="A29" s="58"/>
      <c r="B29" s="46" t="s">
        <v>199</v>
      </c>
      <c r="C29" s="59" t="s">
        <v>200</v>
      </c>
      <c r="D29" s="86">
        <v>4.3</v>
      </c>
      <c r="E29" s="86">
        <v>4.3499999999999996</v>
      </c>
      <c r="F29" s="121">
        <v>4.3</v>
      </c>
      <c r="G29" s="121">
        <v>4.3099999999999996</v>
      </c>
      <c r="H29" s="121">
        <v>4.3</v>
      </c>
      <c r="I29" s="121">
        <v>4.3099999999999996</v>
      </c>
      <c r="J29" s="121">
        <v>4.3</v>
      </c>
      <c r="K29" s="122">
        <v>0.23</v>
      </c>
      <c r="L29" s="119">
        <v>30</v>
      </c>
      <c r="M29" s="120">
        <v>15220448</v>
      </c>
      <c r="N29" s="120">
        <v>65572926.399999999</v>
      </c>
    </row>
    <row r="30" spans="1:14" ht="12.6" customHeight="1">
      <c r="A30" s="58"/>
      <c r="B30" s="46" t="s">
        <v>96</v>
      </c>
      <c r="C30" s="59" t="s">
        <v>95</v>
      </c>
      <c r="D30" s="86">
        <v>7</v>
      </c>
      <c r="E30" s="86">
        <v>7</v>
      </c>
      <c r="F30" s="121">
        <v>7</v>
      </c>
      <c r="G30" s="121">
        <v>7</v>
      </c>
      <c r="H30" s="121">
        <v>7</v>
      </c>
      <c r="I30" s="121">
        <v>7</v>
      </c>
      <c r="J30" s="121">
        <v>7</v>
      </c>
      <c r="K30" s="122">
        <v>0</v>
      </c>
      <c r="L30" s="119">
        <v>1</v>
      </c>
      <c r="M30" s="120">
        <v>12497</v>
      </c>
      <c r="N30" s="120">
        <v>87479</v>
      </c>
    </row>
    <row r="31" spans="1:14" ht="12.6" customHeight="1">
      <c r="A31" s="58"/>
      <c r="B31" s="46" t="s">
        <v>154</v>
      </c>
      <c r="C31" s="59" t="s">
        <v>155</v>
      </c>
      <c r="D31" s="86">
        <v>3.26</v>
      </c>
      <c r="E31" s="86">
        <v>3.27</v>
      </c>
      <c r="F31" s="121">
        <v>3.25</v>
      </c>
      <c r="G31" s="121">
        <v>3.26</v>
      </c>
      <c r="H31" s="121">
        <v>3.26</v>
      </c>
      <c r="I31" s="81">
        <v>3.25</v>
      </c>
      <c r="J31" s="81">
        <v>3.26</v>
      </c>
      <c r="K31" s="82">
        <v>-0.31</v>
      </c>
      <c r="L31" s="83">
        <v>41</v>
      </c>
      <c r="M31" s="84">
        <v>3551787</v>
      </c>
      <c r="N31" s="84">
        <v>11568582.08</v>
      </c>
    </row>
    <row r="32" spans="1:14" ht="12.6" customHeight="1">
      <c r="A32" s="58"/>
      <c r="B32" s="46" t="s">
        <v>207</v>
      </c>
      <c r="C32" s="59" t="s">
        <v>208</v>
      </c>
      <c r="D32" s="86">
        <v>0.71</v>
      </c>
      <c r="E32" s="86">
        <v>0.71</v>
      </c>
      <c r="F32" s="121">
        <v>0.71</v>
      </c>
      <c r="G32" s="121">
        <v>0.71</v>
      </c>
      <c r="H32" s="121">
        <v>0.71</v>
      </c>
      <c r="I32" s="81">
        <v>0.71</v>
      </c>
      <c r="J32" s="81">
        <v>0.71</v>
      </c>
      <c r="K32" s="82">
        <v>0</v>
      </c>
      <c r="L32" s="83">
        <v>1</v>
      </c>
      <c r="M32" s="84">
        <v>15000</v>
      </c>
      <c r="N32" s="84">
        <v>10650</v>
      </c>
    </row>
    <row r="33" spans="1:14" ht="12.6" customHeight="1">
      <c r="A33" s="58"/>
      <c r="B33" s="217" t="s">
        <v>90</v>
      </c>
      <c r="C33" s="218"/>
      <c r="D33" s="219"/>
      <c r="E33" s="223"/>
      <c r="F33" s="223"/>
      <c r="G33" s="223"/>
      <c r="H33" s="223"/>
      <c r="I33" s="223"/>
      <c r="J33" s="223"/>
      <c r="K33" s="221"/>
      <c r="L33" s="65">
        <f>SUM(L28:L32)</f>
        <v>92</v>
      </c>
      <c r="M33" s="65">
        <f>SUM(M28:M32)</f>
        <v>18949601</v>
      </c>
      <c r="N33" s="65">
        <f>SUM(N28:N32)</f>
        <v>80735163.289999992</v>
      </c>
    </row>
    <row r="34" spans="1:14" ht="12.6" customHeight="1">
      <c r="A34" s="58"/>
      <c r="B34" s="214" t="s">
        <v>84</v>
      </c>
      <c r="C34" s="222"/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N34" s="216"/>
    </row>
    <row r="35" spans="1:14" ht="12.6" customHeight="1">
      <c r="A35" s="58"/>
      <c r="B35" s="46" t="s">
        <v>133</v>
      </c>
      <c r="C35" s="59" t="s">
        <v>134</v>
      </c>
      <c r="D35" s="121">
        <v>6.18</v>
      </c>
      <c r="E35" s="121">
        <v>6.37</v>
      </c>
      <c r="F35" s="121">
        <v>6.16</v>
      </c>
      <c r="G35" s="121">
        <v>6.3</v>
      </c>
      <c r="H35" s="121">
        <v>6.09</v>
      </c>
      <c r="I35" s="121">
        <v>6.33</v>
      </c>
      <c r="J35" s="121">
        <v>6.18</v>
      </c>
      <c r="K35" s="122">
        <v>2.4300000000000002</v>
      </c>
      <c r="L35" s="119">
        <v>306</v>
      </c>
      <c r="M35" s="120">
        <v>44912400</v>
      </c>
      <c r="N35" s="120">
        <v>282842089.36000001</v>
      </c>
    </row>
    <row r="36" spans="1:14" ht="12.6" customHeight="1">
      <c r="A36" s="58"/>
      <c r="B36" s="46" t="s">
        <v>162</v>
      </c>
      <c r="C36" s="59" t="s">
        <v>163</v>
      </c>
      <c r="D36" s="121">
        <v>18.5</v>
      </c>
      <c r="E36" s="121">
        <v>18.75</v>
      </c>
      <c r="F36" s="121">
        <v>18.5</v>
      </c>
      <c r="G36" s="121">
        <v>18.670000000000002</v>
      </c>
      <c r="H36" s="121">
        <v>18.5</v>
      </c>
      <c r="I36" s="121">
        <v>18.75</v>
      </c>
      <c r="J36" s="121">
        <v>18.5</v>
      </c>
      <c r="K36" s="122">
        <v>1.35</v>
      </c>
      <c r="L36" s="119">
        <v>3</v>
      </c>
      <c r="M36" s="120">
        <v>30000</v>
      </c>
      <c r="N36" s="120">
        <v>560000</v>
      </c>
    </row>
    <row r="37" spans="1:14" ht="12.6" customHeight="1">
      <c r="A37" s="58"/>
      <c r="B37" s="46" t="s">
        <v>191</v>
      </c>
      <c r="C37" s="59" t="s">
        <v>192</v>
      </c>
      <c r="D37" s="121">
        <v>1.24</v>
      </c>
      <c r="E37" s="121">
        <v>1.24</v>
      </c>
      <c r="F37" s="121">
        <v>1.24</v>
      </c>
      <c r="G37" s="121">
        <v>1.24</v>
      </c>
      <c r="H37" s="121">
        <v>1.24</v>
      </c>
      <c r="I37" s="121">
        <v>1.24</v>
      </c>
      <c r="J37" s="121">
        <v>1.24</v>
      </c>
      <c r="K37" s="122">
        <v>0</v>
      </c>
      <c r="L37" s="119">
        <v>5</v>
      </c>
      <c r="M37" s="120">
        <v>256545</v>
      </c>
      <c r="N37" s="120">
        <v>318115.8</v>
      </c>
    </row>
    <row r="38" spans="1:14" ht="12.6" customHeight="1">
      <c r="A38" s="58"/>
      <c r="B38" s="46" t="s">
        <v>197</v>
      </c>
      <c r="C38" s="59" t="s">
        <v>198</v>
      </c>
      <c r="D38" s="121">
        <v>2.4</v>
      </c>
      <c r="E38" s="121">
        <v>2.4</v>
      </c>
      <c r="F38" s="121">
        <v>2.4</v>
      </c>
      <c r="G38" s="121">
        <v>2.4</v>
      </c>
      <c r="H38" s="121">
        <v>2.4</v>
      </c>
      <c r="I38" s="121">
        <v>2.4</v>
      </c>
      <c r="J38" s="121">
        <v>2.4</v>
      </c>
      <c r="K38" s="122">
        <v>0</v>
      </c>
      <c r="L38" s="119">
        <v>8</v>
      </c>
      <c r="M38" s="120">
        <v>19116</v>
      </c>
      <c r="N38" s="120">
        <v>45878.400000000001</v>
      </c>
    </row>
    <row r="39" spans="1:14" ht="12.6" customHeight="1">
      <c r="A39" s="58"/>
      <c r="B39" s="46" t="s">
        <v>267</v>
      </c>
      <c r="C39" s="59" t="s">
        <v>268</v>
      </c>
      <c r="D39" s="121">
        <v>2.2000000000000002</v>
      </c>
      <c r="E39" s="121">
        <v>2.2200000000000002</v>
      </c>
      <c r="F39" s="121">
        <v>2.2000000000000002</v>
      </c>
      <c r="G39" s="121">
        <v>2.21</v>
      </c>
      <c r="H39" s="121">
        <v>2.2000000000000002</v>
      </c>
      <c r="I39" s="121">
        <v>2.2000000000000002</v>
      </c>
      <c r="J39" s="121">
        <v>2.2000000000000002</v>
      </c>
      <c r="K39" s="122">
        <v>0</v>
      </c>
      <c r="L39" s="119">
        <v>30</v>
      </c>
      <c r="M39" s="120">
        <v>45996404</v>
      </c>
      <c r="N39" s="120">
        <v>101548802.79000001</v>
      </c>
    </row>
    <row r="40" spans="1:14" ht="12.6" customHeight="1">
      <c r="A40" s="58"/>
      <c r="B40" s="46" t="s">
        <v>189</v>
      </c>
      <c r="C40" s="59" t="s">
        <v>190</v>
      </c>
      <c r="D40" s="121">
        <v>5.5</v>
      </c>
      <c r="E40" s="121">
        <v>5.5</v>
      </c>
      <c r="F40" s="121">
        <v>5.5</v>
      </c>
      <c r="G40" s="121">
        <v>5.5</v>
      </c>
      <c r="H40" s="121">
        <v>5.5</v>
      </c>
      <c r="I40" s="121">
        <v>5.5</v>
      </c>
      <c r="J40" s="121">
        <v>5.5</v>
      </c>
      <c r="K40" s="122">
        <v>0</v>
      </c>
      <c r="L40" s="119">
        <v>5</v>
      </c>
      <c r="M40" s="120">
        <v>101908</v>
      </c>
      <c r="N40" s="120">
        <v>560494</v>
      </c>
    </row>
    <row r="41" spans="1:14" ht="12.6" customHeight="1">
      <c r="A41" s="58"/>
      <c r="B41" s="46" t="s">
        <v>175</v>
      </c>
      <c r="C41" s="59" t="s">
        <v>140</v>
      </c>
      <c r="D41" s="121">
        <v>2.2999999999999998</v>
      </c>
      <c r="E41" s="121">
        <v>2.2999999999999998</v>
      </c>
      <c r="F41" s="121">
        <v>2.2999999999999998</v>
      </c>
      <c r="G41" s="121">
        <v>2.2999999999999998</v>
      </c>
      <c r="H41" s="121">
        <v>2.2999999999999998</v>
      </c>
      <c r="I41" s="121">
        <v>2.2999999999999998</v>
      </c>
      <c r="J41" s="121">
        <v>2.2999999999999998</v>
      </c>
      <c r="K41" s="122">
        <v>0</v>
      </c>
      <c r="L41" s="119">
        <v>2</v>
      </c>
      <c r="M41" s="120">
        <v>842</v>
      </c>
      <c r="N41" s="120">
        <v>1936.6</v>
      </c>
    </row>
    <row r="42" spans="1:14" ht="12.6" customHeight="1">
      <c r="A42" s="58"/>
      <c r="B42" s="217" t="s">
        <v>91</v>
      </c>
      <c r="C42" s="218"/>
      <c r="D42" s="219"/>
      <c r="E42" s="223"/>
      <c r="F42" s="223"/>
      <c r="G42" s="223"/>
      <c r="H42" s="223"/>
      <c r="I42" s="223"/>
      <c r="J42" s="223"/>
      <c r="K42" s="221"/>
      <c r="L42" s="65">
        <f>SUM(L35:L41)</f>
        <v>359</v>
      </c>
      <c r="M42" s="65">
        <f>SUM(M35:M41)</f>
        <v>91317215</v>
      </c>
      <c r="N42" s="65">
        <f>SUM(N35:N41)</f>
        <v>385877316.95000005</v>
      </c>
    </row>
    <row r="43" spans="1:14" ht="12.6" customHeight="1">
      <c r="A43" s="58"/>
      <c r="B43" s="214" t="s">
        <v>31</v>
      </c>
      <c r="C43" s="222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16"/>
    </row>
    <row r="44" spans="1:14" ht="12.6" customHeight="1">
      <c r="A44" s="58"/>
      <c r="B44" s="46" t="s">
        <v>156</v>
      </c>
      <c r="C44" s="59" t="s">
        <v>157</v>
      </c>
      <c r="D44" s="121">
        <v>11.75</v>
      </c>
      <c r="E44" s="121">
        <v>11.75</v>
      </c>
      <c r="F44" s="121">
        <v>11.75</v>
      </c>
      <c r="G44" s="121">
        <v>11.75</v>
      </c>
      <c r="H44" s="121">
        <v>11.75</v>
      </c>
      <c r="I44" s="121">
        <v>11.75</v>
      </c>
      <c r="J44" s="121">
        <v>11.75</v>
      </c>
      <c r="K44" s="122">
        <v>0</v>
      </c>
      <c r="L44" s="119">
        <v>1</v>
      </c>
      <c r="M44" s="120">
        <v>107</v>
      </c>
      <c r="N44" s="120">
        <v>1257.25</v>
      </c>
    </row>
    <row r="45" spans="1:14" ht="12.6" customHeight="1">
      <c r="A45" s="58"/>
      <c r="B45" s="46" t="s">
        <v>99</v>
      </c>
      <c r="C45" s="59" t="s">
        <v>100</v>
      </c>
      <c r="D45" s="121">
        <v>22.98</v>
      </c>
      <c r="E45" s="121">
        <v>22.98</v>
      </c>
      <c r="F45" s="121">
        <v>22.98</v>
      </c>
      <c r="G45" s="121">
        <v>22.98</v>
      </c>
      <c r="H45" s="121">
        <v>22.99</v>
      </c>
      <c r="I45" s="121">
        <v>22.98</v>
      </c>
      <c r="J45" s="121">
        <v>22.98</v>
      </c>
      <c r="K45" s="122">
        <v>0</v>
      </c>
      <c r="L45" s="119">
        <v>2</v>
      </c>
      <c r="M45" s="120">
        <v>1297</v>
      </c>
      <c r="N45" s="120">
        <v>29805.06</v>
      </c>
    </row>
    <row r="46" spans="1:14" ht="12.6" customHeight="1">
      <c r="A46" s="58"/>
      <c r="B46" s="46" t="s">
        <v>244</v>
      </c>
      <c r="C46" s="59" t="s">
        <v>245</v>
      </c>
      <c r="D46" s="121">
        <v>13.8</v>
      </c>
      <c r="E46" s="121">
        <v>13.8</v>
      </c>
      <c r="F46" s="121">
        <v>13.8</v>
      </c>
      <c r="G46" s="121">
        <v>13.8</v>
      </c>
      <c r="H46" s="121">
        <v>13.8</v>
      </c>
      <c r="I46" s="121">
        <v>13.8</v>
      </c>
      <c r="J46" s="121">
        <v>13.8</v>
      </c>
      <c r="K46" s="122">
        <v>0</v>
      </c>
      <c r="L46" s="119">
        <v>7</v>
      </c>
      <c r="M46" s="120">
        <v>10056</v>
      </c>
      <c r="N46" s="120">
        <v>138772.79999999999</v>
      </c>
    </row>
    <row r="47" spans="1:14" ht="12.6" customHeight="1">
      <c r="A47" s="58"/>
      <c r="B47" s="217" t="s">
        <v>92</v>
      </c>
      <c r="C47" s="218"/>
      <c r="D47" s="219"/>
      <c r="E47" s="223"/>
      <c r="F47" s="223"/>
      <c r="G47" s="223"/>
      <c r="H47" s="223"/>
      <c r="I47" s="223"/>
      <c r="J47" s="223"/>
      <c r="K47" s="221"/>
      <c r="L47" s="64">
        <f>SUM(L44:L46)</f>
        <v>10</v>
      </c>
      <c r="M47" s="61">
        <f>SUM(M44:M46)</f>
        <v>11460</v>
      </c>
      <c r="N47" s="61">
        <f>SUM(N44:N46)</f>
        <v>169835.11</v>
      </c>
    </row>
    <row r="48" spans="1:14" ht="12.6" customHeight="1">
      <c r="A48" s="58"/>
      <c r="B48" s="214" t="s">
        <v>85</v>
      </c>
      <c r="C48" s="222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16"/>
    </row>
    <row r="49" spans="1:14" ht="12.6" customHeight="1">
      <c r="A49" s="58"/>
      <c r="B49" s="46" t="s">
        <v>263</v>
      </c>
      <c r="C49" s="59" t="s">
        <v>264</v>
      </c>
      <c r="D49" s="63">
        <v>8.6999999999999993</v>
      </c>
      <c r="E49" s="63">
        <v>9.0299999999999994</v>
      </c>
      <c r="F49" s="63">
        <v>8.6999999999999993</v>
      </c>
      <c r="G49" s="63">
        <v>8.91</v>
      </c>
      <c r="H49" s="63">
        <v>8.52</v>
      </c>
      <c r="I49" s="95">
        <v>9.0299999999999994</v>
      </c>
      <c r="J49" s="95">
        <v>8.6</v>
      </c>
      <c r="K49" s="98">
        <v>5</v>
      </c>
      <c r="L49" s="99">
        <v>31</v>
      </c>
      <c r="M49" s="100">
        <v>353801</v>
      </c>
      <c r="N49" s="100">
        <v>3150972.83</v>
      </c>
    </row>
    <row r="50" spans="1:14" ht="12.6" customHeight="1">
      <c r="A50" s="58"/>
      <c r="B50" s="46" t="s">
        <v>209</v>
      </c>
      <c r="C50" s="59" t="s">
        <v>210</v>
      </c>
      <c r="D50" s="63">
        <v>4.3</v>
      </c>
      <c r="E50" s="63">
        <v>4.3099999999999996</v>
      </c>
      <c r="F50" s="63">
        <v>4.3</v>
      </c>
      <c r="G50" s="63">
        <v>4.3</v>
      </c>
      <c r="H50" s="63">
        <v>4.3</v>
      </c>
      <c r="I50" s="95">
        <v>4.3</v>
      </c>
      <c r="J50" s="95">
        <v>4.3</v>
      </c>
      <c r="K50" s="98">
        <v>0</v>
      </c>
      <c r="L50" s="99">
        <v>8</v>
      </c>
      <c r="M50" s="100">
        <v>204981</v>
      </c>
      <c r="N50" s="100">
        <v>881718.3</v>
      </c>
    </row>
    <row r="51" spans="1:14" ht="12.6" customHeight="1">
      <c r="A51" s="58"/>
      <c r="B51" s="46" t="s">
        <v>236</v>
      </c>
      <c r="C51" s="59" t="s">
        <v>237</v>
      </c>
      <c r="D51" s="63">
        <v>10</v>
      </c>
      <c r="E51" s="63">
        <v>10</v>
      </c>
      <c r="F51" s="63">
        <v>10</v>
      </c>
      <c r="G51" s="63">
        <v>10</v>
      </c>
      <c r="H51" s="63">
        <v>10</v>
      </c>
      <c r="I51" s="95">
        <v>10</v>
      </c>
      <c r="J51" s="95">
        <v>10</v>
      </c>
      <c r="K51" s="98">
        <v>0</v>
      </c>
      <c r="L51" s="99">
        <v>2</v>
      </c>
      <c r="M51" s="100">
        <v>12176</v>
      </c>
      <c r="N51" s="100">
        <v>121760</v>
      </c>
    </row>
    <row r="52" spans="1:14" ht="12.6" customHeight="1">
      <c r="A52" s="58"/>
      <c r="B52" s="46" t="s">
        <v>87</v>
      </c>
      <c r="C52" s="59" t="s">
        <v>43</v>
      </c>
      <c r="D52" s="63">
        <v>0.36</v>
      </c>
      <c r="E52" s="63">
        <v>0.36</v>
      </c>
      <c r="F52" s="63">
        <v>0.36</v>
      </c>
      <c r="G52" s="63">
        <v>0.36</v>
      </c>
      <c r="H52" s="63">
        <v>0.36</v>
      </c>
      <c r="I52" s="95">
        <v>0.36</v>
      </c>
      <c r="J52" s="95">
        <v>0.36</v>
      </c>
      <c r="K52" s="98">
        <v>0</v>
      </c>
      <c r="L52" s="99">
        <v>2</v>
      </c>
      <c r="M52" s="100">
        <v>897</v>
      </c>
      <c r="N52" s="100">
        <v>322.92</v>
      </c>
    </row>
    <row r="53" spans="1:14" ht="12.6" customHeight="1">
      <c r="A53" s="58"/>
      <c r="B53" s="217" t="s">
        <v>217</v>
      </c>
      <c r="C53" s="218"/>
      <c r="D53" s="219"/>
      <c r="E53" s="223"/>
      <c r="F53" s="223"/>
      <c r="G53" s="223"/>
      <c r="H53" s="223"/>
      <c r="I53" s="223"/>
      <c r="J53" s="223"/>
      <c r="K53" s="221"/>
      <c r="L53" s="64">
        <f>SUM(L49:L52)</f>
        <v>43</v>
      </c>
      <c r="M53" s="61">
        <f>SUM(M49:M52)</f>
        <v>571855</v>
      </c>
      <c r="N53" s="61">
        <f>SUM(N49:N52)</f>
        <v>4154774.05</v>
      </c>
    </row>
    <row r="54" spans="1:14" s="52" customFormat="1" ht="12.6" customHeight="1">
      <c r="B54" s="66" t="s">
        <v>32</v>
      </c>
      <c r="C54" s="208"/>
      <c r="D54" s="224"/>
      <c r="E54" s="224"/>
      <c r="F54" s="224"/>
      <c r="G54" s="224"/>
      <c r="H54" s="224"/>
      <c r="I54" s="224"/>
      <c r="J54" s="224"/>
      <c r="K54" s="210"/>
      <c r="L54" s="67">
        <f>L53+L47+L42+L33+L23+L19+L26</f>
        <v>1227</v>
      </c>
      <c r="M54" s="67">
        <f>M53+M47+M42+M33+M23+M19+M26</f>
        <v>675706366</v>
      </c>
      <c r="N54" s="67">
        <f>N53+N47+N42+N33+N23+N19+N26</f>
        <v>1106698751.6600001</v>
      </c>
    </row>
    <row r="55" spans="1:14" s="52" customFormat="1" ht="22.5" customHeight="1">
      <c r="A55" s="51"/>
      <c r="B55" s="211" t="s">
        <v>319</v>
      </c>
      <c r="C55" s="212"/>
      <c r="D55" s="212"/>
      <c r="E55" s="212"/>
      <c r="F55" s="212"/>
      <c r="G55" s="212"/>
      <c r="H55" s="212"/>
      <c r="I55" s="212"/>
      <c r="J55" s="212"/>
      <c r="K55" s="212"/>
      <c r="L55" s="212"/>
      <c r="M55" s="212"/>
      <c r="N55" s="213"/>
    </row>
    <row r="56" spans="1:14" s="52" customFormat="1" ht="41.25" customHeight="1">
      <c r="B56" s="53" t="s">
        <v>15</v>
      </c>
      <c r="C56" s="54" t="s">
        <v>20</v>
      </c>
      <c r="D56" s="54" t="s">
        <v>21</v>
      </c>
      <c r="E56" s="54" t="s">
        <v>22</v>
      </c>
      <c r="F56" s="54" t="s">
        <v>23</v>
      </c>
      <c r="G56" s="54" t="s">
        <v>24</v>
      </c>
      <c r="H56" s="54" t="s">
        <v>25</v>
      </c>
      <c r="I56" s="54" t="s">
        <v>19</v>
      </c>
      <c r="J56" s="54" t="s">
        <v>26</v>
      </c>
      <c r="K56" s="55" t="s">
        <v>27</v>
      </c>
      <c r="L56" s="56" t="s">
        <v>28</v>
      </c>
      <c r="M56" s="56" t="s">
        <v>18</v>
      </c>
      <c r="N56" s="57" t="s">
        <v>7</v>
      </c>
    </row>
    <row r="57" spans="1:14" s="52" customFormat="1" ht="14.1" customHeight="1">
      <c r="B57" s="214" t="s">
        <v>29</v>
      </c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16"/>
    </row>
    <row r="58" spans="1:14" ht="14.1" customHeight="1">
      <c r="A58" s="58"/>
      <c r="B58" s="46" t="s">
        <v>307</v>
      </c>
      <c r="C58" s="59" t="s">
        <v>308</v>
      </c>
      <c r="D58" s="121">
        <v>1.05</v>
      </c>
      <c r="E58" s="121">
        <v>1.05</v>
      </c>
      <c r="F58" s="121">
        <v>1.05</v>
      </c>
      <c r="G58" s="121">
        <v>1.05</v>
      </c>
      <c r="H58" s="121">
        <v>1.05</v>
      </c>
      <c r="I58" s="121">
        <v>1.05</v>
      </c>
      <c r="J58" s="121">
        <v>1.05</v>
      </c>
      <c r="K58" s="122">
        <v>0</v>
      </c>
      <c r="L58" s="119">
        <v>1</v>
      </c>
      <c r="M58" s="120">
        <v>2400</v>
      </c>
      <c r="N58" s="120">
        <v>2520</v>
      </c>
    </row>
    <row r="59" spans="1:14" ht="14.1" customHeight="1">
      <c r="A59" s="58"/>
      <c r="B59" s="46" t="s">
        <v>164</v>
      </c>
      <c r="C59" s="59" t="s">
        <v>165</v>
      </c>
      <c r="D59" s="121">
        <v>0.1</v>
      </c>
      <c r="E59" s="121">
        <v>0.1</v>
      </c>
      <c r="F59" s="121">
        <v>0.1</v>
      </c>
      <c r="G59" s="121">
        <v>0.1</v>
      </c>
      <c r="H59" s="121">
        <v>0.1</v>
      </c>
      <c r="I59" s="121">
        <v>0.1</v>
      </c>
      <c r="J59" s="121">
        <v>0.1</v>
      </c>
      <c r="K59" s="122">
        <v>0</v>
      </c>
      <c r="L59" s="119">
        <v>1</v>
      </c>
      <c r="M59" s="120">
        <v>100</v>
      </c>
      <c r="N59" s="120">
        <v>10</v>
      </c>
    </row>
    <row r="60" spans="1:14" ht="14.1" customHeight="1">
      <c r="A60" s="58"/>
      <c r="B60" s="46" t="s">
        <v>205</v>
      </c>
      <c r="C60" s="59" t="s">
        <v>206</v>
      </c>
      <c r="D60" s="121">
        <v>0.6</v>
      </c>
      <c r="E60" s="121">
        <v>0.6</v>
      </c>
      <c r="F60" s="121">
        <v>0.6</v>
      </c>
      <c r="G60" s="121">
        <v>0.6</v>
      </c>
      <c r="H60" s="121">
        <v>0.6</v>
      </c>
      <c r="I60" s="121">
        <v>0.6</v>
      </c>
      <c r="J60" s="121">
        <v>0.59</v>
      </c>
      <c r="K60" s="122">
        <v>1.69</v>
      </c>
      <c r="L60" s="119">
        <v>4</v>
      </c>
      <c r="M60" s="120">
        <v>1007263</v>
      </c>
      <c r="N60" s="120">
        <v>604357.80000000005</v>
      </c>
    </row>
    <row r="61" spans="1:14" ht="14.1" customHeight="1">
      <c r="A61" s="58"/>
      <c r="B61" s="46" t="s">
        <v>177</v>
      </c>
      <c r="C61" s="59" t="s">
        <v>176</v>
      </c>
      <c r="D61" s="121">
        <v>0.3</v>
      </c>
      <c r="E61" s="121">
        <v>0.3</v>
      </c>
      <c r="F61" s="121">
        <v>0.3</v>
      </c>
      <c r="G61" s="121">
        <v>0.3</v>
      </c>
      <c r="H61" s="121">
        <v>0.31</v>
      </c>
      <c r="I61" s="121">
        <v>0.3</v>
      </c>
      <c r="J61" s="121">
        <v>0.31</v>
      </c>
      <c r="K61" s="122">
        <v>-3.23</v>
      </c>
      <c r="L61" s="119">
        <v>1</v>
      </c>
      <c r="M61" s="120">
        <v>2000000</v>
      </c>
      <c r="N61" s="120">
        <v>600000</v>
      </c>
    </row>
    <row r="62" spans="1:14" ht="14.1" customHeight="1">
      <c r="A62" s="58"/>
      <c r="B62" s="217" t="s">
        <v>89</v>
      </c>
      <c r="C62" s="218"/>
      <c r="D62" s="219"/>
      <c r="E62" s="223"/>
      <c r="F62" s="223"/>
      <c r="G62" s="223"/>
      <c r="H62" s="223"/>
      <c r="I62" s="223"/>
      <c r="J62" s="223"/>
      <c r="K62" s="221"/>
      <c r="L62" s="65">
        <f>SUM(L58:L61)</f>
        <v>7</v>
      </c>
      <c r="M62" s="65">
        <f>SUM(M58:M61)</f>
        <v>3009763</v>
      </c>
      <c r="N62" s="65">
        <f>SUM(N58:N61)</f>
        <v>1206887.8</v>
      </c>
    </row>
    <row r="63" spans="1:14" s="52" customFormat="1" ht="14.1" customHeight="1">
      <c r="B63" s="214" t="s">
        <v>94</v>
      </c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16"/>
    </row>
    <row r="64" spans="1:14" ht="14.1" customHeight="1">
      <c r="A64" s="58"/>
      <c r="B64" s="46" t="s">
        <v>273</v>
      </c>
      <c r="C64" s="59" t="s">
        <v>274</v>
      </c>
      <c r="D64" s="121">
        <v>4.59</v>
      </c>
      <c r="E64" s="121">
        <v>4.59</v>
      </c>
      <c r="F64" s="121">
        <v>4.53</v>
      </c>
      <c r="G64" s="121">
        <v>4.54</v>
      </c>
      <c r="H64" s="121">
        <v>4.5999999999999996</v>
      </c>
      <c r="I64" s="121">
        <v>4.53</v>
      </c>
      <c r="J64" s="121">
        <v>4.5999999999999996</v>
      </c>
      <c r="K64" s="122">
        <v>-1.52</v>
      </c>
      <c r="L64" s="119">
        <v>8</v>
      </c>
      <c r="M64" s="120">
        <v>32987</v>
      </c>
      <c r="N64" s="120">
        <v>149610.41</v>
      </c>
    </row>
    <row r="65" spans="1:14" ht="14.1" customHeight="1">
      <c r="A65" s="58"/>
      <c r="B65" s="217" t="s">
        <v>277</v>
      </c>
      <c r="C65" s="218"/>
      <c r="D65" s="219"/>
      <c r="E65" s="223"/>
      <c r="F65" s="223"/>
      <c r="G65" s="223"/>
      <c r="H65" s="223"/>
      <c r="I65" s="223"/>
      <c r="J65" s="223"/>
      <c r="K65" s="221"/>
      <c r="L65" s="65">
        <f>SUM(L64)</f>
        <v>8</v>
      </c>
      <c r="M65" s="65">
        <f>SUM(M64)</f>
        <v>32987</v>
      </c>
      <c r="N65" s="65">
        <f>SUM(N64)</f>
        <v>149610.41</v>
      </c>
    </row>
    <row r="66" spans="1:14" ht="14.1" customHeight="1">
      <c r="A66" s="58"/>
      <c r="B66" s="214" t="s">
        <v>84</v>
      </c>
      <c r="C66" s="222"/>
      <c r="D66" s="222"/>
      <c r="E66" s="222"/>
      <c r="F66" s="222"/>
      <c r="G66" s="222"/>
      <c r="H66" s="222"/>
      <c r="I66" s="222"/>
      <c r="J66" s="222"/>
      <c r="K66" s="222"/>
      <c r="L66" s="222"/>
      <c r="M66" s="222"/>
      <c r="N66" s="216"/>
    </row>
    <row r="67" spans="1:14" ht="14.1" customHeight="1">
      <c r="A67" s="58"/>
      <c r="B67" s="46" t="s">
        <v>33</v>
      </c>
      <c r="C67" s="59" t="s">
        <v>34</v>
      </c>
      <c r="D67" s="81">
        <v>1.81</v>
      </c>
      <c r="E67" s="81">
        <v>1.81</v>
      </c>
      <c r="F67" s="81">
        <v>1.81</v>
      </c>
      <c r="G67" s="86">
        <v>1.81</v>
      </c>
      <c r="H67" s="86">
        <v>1.81</v>
      </c>
      <c r="I67" s="86">
        <v>1.81</v>
      </c>
      <c r="J67" s="81">
        <v>1.81</v>
      </c>
      <c r="K67" s="82">
        <v>0</v>
      </c>
      <c r="L67" s="83">
        <v>2</v>
      </c>
      <c r="M67" s="84">
        <v>621</v>
      </c>
      <c r="N67" s="84">
        <v>1124.01</v>
      </c>
    </row>
    <row r="68" spans="1:14" ht="14.1" customHeight="1">
      <c r="A68" s="58"/>
      <c r="B68" s="217" t="s">
        <v>91</v>
      </c>
      <c r="C68" s="218"/>
      <c r="D68" s="219"/>
      <c r="E68" s="223"/>
      <c r="F68" s="223"/>
      <c r="G68" s="223"/>
      <c r="H68" s="223"/>
      <c r="I68" s="223"/>
      <c r="J68" s="223"/>
      <c r="K68" s="221"/>
      <c r="L68" s="65">
        <f>SUM(L66:L67)</f>
        <v>2</v>
      </c>
      <c r="M68" s="65">
        <f>SUM(M66:M67)</f>
        <v>621</v>
      </c>
      <c r="N68" s="65">
        <f>SUM(N66:N67)</f>
        <v>1124.01</v>
      </c>
    </row>
    <row r="69" spans="1:14" ht="14.1" customHeight="1">
      <c r="A69" s="58"/>
      <c r="B69" s="214" t="s">
        <v>84</v>
      </c>
      <c r="C69" s="222"/>
      <c r="D69" s="222"/>
      <c r="E69" s="222"/>
      <c r="F69" s="222"/>
      <c r="G69" s="222"/>
      <c r="H69" s="222"/>
      <c r="I69" s="222"/>
      <c r="J69" s="222"/>
      <c r="K69" s="222"/>
      <c r="L69" s="222"/>
      <c r="M69" s="222"/>
      <c r="N69" s="216"/>
    </row>
    <row r="70" spans="1:14" ht="14.1" customHeight="1">
      <c r="A70" s="58"/>
      <c r="B70" s="46" t="s">
        <v>35</v>
      </c>
      <c r="C70" s="59" t="s">
        <v>36</v>
      </c>
      <c r="D70" s="86">
        <v>2.75</v>
      </c>
      <c r="E70" s="86">
        <v>2.91</v>
      </c>
      <c r="F70" s="86">
        <v>2.75</v>
      </c>
      <c r="G70" s="86">
        <v>2.91</v>
      </c>
      <c r="H70" s="86">
        <v>2.71</v>
      </c>
      <c r="I70" s="86">
        <v>2.9</v>
      </c>
      <c r="J70" s="86">
        <v>2.78</v>
      </c>
      <c r="K70" s="91">
        <v>4.32</v>
      </c>
      <c r="L70" s="92">
        <v>23</v>
      </c>
      <c r="M70" s="93">
        <v>10622000</v>
      </c>
      <c r="N70" s="93">
        <v>30863050</v>
      </c>
    </row>
    <row r="71" spans="1:14" ht="14.1" customHeight="1">
      <c r="A71" s="58"/>
      <c r="B71" s="217" t="s">
        <v>91</v>
      </c>
      <c r="C71" s="218"/>
      <c r="D71" s="219"/>
      <c r="E71" s="223"/>
      <c r="F71" s="223"/>
      <c r="G71" s="223"/>
      <c r="H71" s="223"/>
      <c r="I71" s="223"/>
      <c r="J71" s="223"/>
      <c r="K71" s="221"/>
      <c r="L71" s="65">
        <f>SUM(L70:L70)</f>
        <v>23</v>
      </c>
      <c r="M71" s="65">
        <f>SUM(M70:M70)</f>
        <v>10622000</v>
      </c>
      <c r="N71" s="65">
        <f>SUM(N70:N70)</f>
        <v>30863050</v>
      </c>
    </row>
    <row r="72" spans="1:14" ht="14.1" customHeight="1">
      <c r="A72" s="58"/>
      <c r="B72" s="214" t="s">
        <v>31</v>
      </c>
      <c r="C72" s="215"/>
      <c r="D72" s="215"/>
      <c r="E72" s="215"/>
      <c r="F72" s="215"/>
      <c r="G72" s="215"/>
      <c r="H72" s="215"/>
      <c r="I72" s="215"/>
      <c r="J72" s="215"/>
      <c r="K72" s="215"/>
      <c r="L72" s="215"/>
      <c r="M72" s="215"/>
      <c r="N72" s="216"/>
    </row>
    <row r="73" spans="1:14" ht="14.1" customHeight="1">
      <c r="A73" s="58"/>
      <c r="B73" s="46" t="s">
        <v>147</v>
      </c>
      <c r="C73" s="59" t="s">
        <v>148</v>
      </c>
      <c r="D73" s="81">
        <v>32.200000000000003</v>
      </c>
      <c r="E73" s="81">
        <v>32.200000000000003</v>
      </c>
      <c r="F73" s="81">
        <v>32.200000000000003</v>
      </c>
      <c r="G73" s="86">
        <v>32.200000000000003</v>
      </c>
      <c r="H73" s="86">
        <v>32.200000000000003</v>
      </c>
      <c r="I73" s="86">
        <v>32.200000000000003</v>
      </c>
      <c r="J73" s="81">
        <v>32.200000000000003</v>
      </c>
      <c r="K73" s="82">
        <v>0</v>
      </c>
      <c r="L73" s="83">
        <v>2</v>
      </c>
      <c r="M73" s="84">
        <v>354</v>
      </c>
      <c r="N73" s="84">
        <v>11398.8</v>
      </c>
    </row>
    <row r="74" spans="1:14" ht="14.1" customHeight="1">
      <c r="A74" s="58"/>
      <c r="B74" s="217" t="s">
        <v>92</v>
      </c>
      <c r="C74" s="218"/>
      <c r="D74" s="219"/>
      <c r="E74" s="220"/>
      <c r="F74" s="220"/>
      <c r="G74" s="220"/>
      <c r="H74" s="220"/>
      <c r="I74" s="220"/>
      <c r="J74" s="220"/>
      <c r="K74" s="221"/>
      <c r="L74" s="65">
        <f>L73</f>
        <v>2</v>
      </c>
      <c r="M74" s="65">
        <f t="shared" ref="M74:N74" si="0">M73</f>
        <v>354</v>
      </c>
      <c r="N74" s="65">
        <f t="shared" si="0"/>
        <v>11398.8</v>
      </c>
    </row>
    <row r="75" spans="1:14" s="52" customFormat="1" ht="14.1" customHeight="1">
      <c r="B75" s="66" t="s">
        <v>135</v>
      </c>
      <c r="C75" s="208"/>
      <c r="D75" s="209"/>
      <c r="E75" s="209"/>
      <c r="F75" s="209"/>
      <c r="G75" s="209"/>
      <c r="H75" s="209"/>
      <c r="I75" s="209"/>
      <c r="J75" s="209"/>
      <c r="K75" s="210"/>
      <c r="L75" s="67">
        <f>L71+L62+L65+L74+L68</f>
        <v>42</v>
      </c>
      <c r="M75" s="67">
        <f t="shared" ref="M75:N75" si="1">M71+M62+M65+M74+M68</f>
        <v>13665725</v>
      </c>
      <c r="N75" s="67">
        <f t="shared" si="1"/>
        <v>32232071.020000003</v>
      </c>
    </row>
    <row r="76" spans="1:14" s="52" customFormat="1" ht="19.5" customHeight="1">
      <c r="A76" s="51"/>
      <c r="B76" s="211" t="s">
        <v>320</v>
      </c>
      <c r="C76" s="212"/>
      <c r="D76" s="212"/>
      <c r="E76" s="212"/>
      <c r="F76" s="212"/>
      <c r="G76" s="212"/>
      <c r="H76" s="212"/>
      <c r="I76" s="212"/>
      <c r="J76" s="212"/>
      <c r="K76" s="212"/>
      <c r="L76" s="212"/>
      <c r="M76" s="212"/>
      <c r="N76" s="213"/>
    </row>
    <row r="77" spans="1:14" s="52" customFormat="1" ht="48" customHeight="1">
      <c r="B77" s="53" t="s">
        <v>15</v>
      </c>
      <c r="C77" s="54" t="s">
        <v>20</v>
      </c>
      <c r="D77" s="54" t="s">
        <v>21</v>
      </c>
      <c r="E77" s="54" t="s">
        <v>22</v>
      </c>
      <c r="F77" s="54" t="s">
        <v>23</v>
      </c>
      <c r="G77" s="54" t="s">
        <v>24</v>
      </c>
      <c r="H77" s="54" t="s">
        <v>25</v>
      </c>
      <c r="I77" s="54" t="s">
        <v>19</v>
      </c>
      <c r="J77" s="54" t="s">
        <v>26</v>
      </c>
      <c r="K77" s="55" t="s">
        <v>27</v>
      </c>
      <c r="L77" s="56" t="s">
        <v>28</v>
      </c>
      <c r="M77" s="56" t="s">
        <v>18</v>
      </c>
      <c r="N77" s="57" t="s">
        <v>7</v>
      </c>
    </row>
    <row r="78" spans="1:14" ht="14.1" customHeight="1">
      <c r="A78" s="58"/>
      <c r="B78" s="214" t="s">
        <v>84</v>
      </c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16"/>
    </row>
    <row r="79" spans="1:14" ht="14.1" customHeight="1">
      <c r="A79" s="58"/>
      <c r="B79" s="46" t="s">
        <v>230</v>
      </c>
      <c r="C79" s="59" t="s">
        <v>231</v>
      </c>
      <c r="D79" s="86">
        <v>1.06</v>
      </c>
      <c r="E79" s="86">
        <v>1.1100000000000001</v>
      </c>
      <c r="F79" s="86">
        <v>1.06</v>
      </c>
      <c r="G79" s="86">
        <v>1.0900000000000001</v>
      </c>
      <c r="H79" s="86">
        <v>1.05</v>
      </c>
      <c r="I79" s="86">
        <v>1.1100000000000001</v>
      </c>
      <c r="J79" s="86">
        <v>1.06</v>
      </c>
      <c r="K79" s="91">
        <v>4.72</v>
      </c>
      <c r="L79" s="92">
        <v>23</v>
      </c>
      <c r="M79" s="93">
        <v>6261764</v>
      </c>
      <c r="N79" s="93">
        <v>6834748.2400000002</v>
      </c>
    </row>
    <row r="80" spans="1:14" ht="14.1" customHeight="1">
      <c r="A80" s="58"/>
      <c r="B80" s="46" t="s">
        <v>86</v>
      </c>
      <c r="C80" s="59" t="s">
        <v>42</v>
      </c>
      <c r="D80" s="86">
        <v>1.7</v>
      </c>
      <c r="E80" s="86">
        <v>1.7</v>
      </c>
      <c r="F80" s="86">
        <v>1.7</v>
      </c>
      <c r="G80" s="86">
        <v>1.7</v>
      </c>
      <c r="H80" s="86">
        <v>1.7</v>
      </c>
      <c r="I80" s="86">
        <v>1.7</v>
      </c>
      <c r="J80" s="86">
        <v>1.7</v>
      </c>
      <c r="K80" s="91">
        <v>0</v>
      </c>
      <c r="L80" s="92">
        <v>1</v>
      </c>
      <c r="M80" s="93">
        <v>29236</v>
      </c>
      <c r="N80" s="93">
        <v>49701.2</v>
      </c>
    </row>
    <row r="81" spans="1:14" ht="14.1" customHeight="1">
      <c r="A81" s="58"/>
      <c r="B81" s="217" t="s">
        <v>91</v>
      </c>
      <c r="C81" s="218"/>
      <c r="D81" s="219"/>
      <c r="E81" s="223"/>
      <c r="F81" s="223"/>
      <c r="G81" s="223"/>
      <c r="H81" s="223"/>
      <c r="I81" s="223"/>
      <c r="J81" s="223"/>
      <c r="K81" s="221"/>
      <c r="L81" s="65">
        <f>SUM(L79:L80)</f>
        <v>24</v>
      </c>
      <c r="M81" s="65">
        <f>SUM(M79:M80)</f>
        <v>6291000</v>
      </c>
      <c r="N81" s="65">
        <f>SUM(N79:N80)</f>
        <v>6884449.4400000004</v>
      </c>
    </row>
    <row r="82" spans="1:14" ht="14.1" customHeight="1">
      <c r="A82" s="58"/>
      <c r="B82" s="214" t="s">
        <v>84</v>
      </c>
      <c r="C82" s="215"/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6"/>
    </row>
    <row r="83" spans="1:14" ht="14.1" customHeight="1">
      <c r="A83" s="58"/>
      <c r="B83" s="101" t="s">
        <v>321</v>
      </c>
      <c r="C83" s="102" t="s">
        <v>322</v>
      </c>
      <c r="D83" s="94">
        <v>1.71</v>
      </c>
      <c r="E83" s="94">
        <v>1.71</v>
      </c>
      <c r="F83" s="95">
        <v>1.7</v>
      </c>
      <c r="G83" s="95">
        <v>1.71</v>
      </c>
      <c r="H83" s="95">
        <v>1.74</v>
      </c>
      <c r="I83" s="95">
        <v>1.7</v>
      </c>
      <c r="J83" s="95">
        <v>1.71</v>
      </c>
      <c r="K83" s="98">
        <v>-0.57999999999999996</v>
      </c>
      <c r="L83" s="99">
        <v>8</v>
      </c>
      <c r="M83" s="100">
        <v>167955</v>
      </c>
      <c r="N83" s="100">
        <v>287118.01</v>
      </c>
    </row>
    <row r="84" spans="1:14" ht="14.1" customHeight="1">
      <c r="A84" s="58"/>
      <c r="B84" s="101" t="s">
        <v>170</v>
      </c>
      <c r="C84" s="102" t="s">
        <v>171</v>
      </c>
      <c r="D84" s="94">
        <v>1.35</v>
      </c>
      <c r="E84" s="94">
        <v>1.35</v>
      </c>
      <c r="F84" s="95">
        <v>1.3</v>
      </c>
      <c r="G84" s="95">
        <v>1.31</v>
      </c>
      <c r="H84" s="95">
        <v>1.36</v>
      </c>
      <c r="I84" s="95">
        <v>1.3</v>
      </c>
      <c r="J84" s="95">
        <v>1.35</v>
      </c>
      <c r="K84" s="98">
        <v>-3.7</v>
      </c>
      <c r="L84" s="99">
        <v>9</v>
      </c>
      <c r="M84" s="100">
        <v>604704</v>
      </c>
      <c r="N84" s="100">
        <v>791023.01</v>
      </c>
    </row>
    <row r="85" spans="1:14" ht="14.1" customHeight="1">
      <c r="A85" s="58"/>
      <c r="B85" s="101" t="s">
        <v>284</v>
      </c>
      <c r="C85" s="102" t="s">
        <v>283</v>
      </c>
      <c r="D85" s="94">
        <v>2.6</v>
      </c>
      <c r="E85" s="94">
        <v>2.6</v>
      </c>
      <c r="F85" s="95">
        <v>2.6</v>
      </c>
      <c r="G85" s="95">
        <v>2.6</v>
      </c>
      <c r="H85" s="95">
        <v>2.61</v>
      </c>
      <c r="I85" s="95">
        <v>2.6</v>
      </c>
      <c r="J85" s="95">
        <v>2.6</v>
      </c>
      <c r="K85" s="98">
        <v>0</v>
      </c>
      <c r="L85" s="99">
        <v>3</v>
      </c>
      <c r="M85" s="100">
        <v>5886</v>
      </c>
      <c r="N85" s="100">
        <v>15303.6</v>
      </c>
    </row>
    <row r="86" spans="1:14" ht="14.1" customHeight="1">
      <c r="A86" s="58"/>
      <c r="B86" s="101" t="s">
        <v>110</v>
      </c>
      <c r="C86" s="102" t="s">
        <v>111</v>
      </c>
      <c r="D86" s="94">
        <v>1.3</v>
      </c>
      <c r="E86" s="121">
        <v>1.3</v>
      </c>
      <c r="F86" s="121">
        <v>1.3</v>
      </c>
      <c r="G86" s="121">
        <v>1.3</v>
      </c>
      <c r="H86" s="95">
        <v>1.3</v>
      </c>
      <c r="I86" s="121">
        <v>1.3</v>
      </c>
      <c r="J86" s="121">
        <v>1.3</v>
      </c>
      <c r="K86" s="122">
        <v>0</v>
      </c>
      <c r="L86" s="119">
        <v>1</v>
      </c>
      <c r="M86" s="120">
        <v>13730</v>
      </c>
      <c r="N86" s="120">
        <v>17849</v>
      </c>
    </row>
    <row r="87" spans="1:14" ht="14.1" customHeight="1">
      <c r="A87" s="58"/>
      <c r="B87" s="101" t="s">
        <v>246</v>
      </c>
      <c r="C87" s="102" t="s">
        <v>247</v>
      </c>
      <c r="D87" s="94">
        <v>1.89</v>
      </c>
      <c r="E87" s="94">
        <v>1.89</v>
      </c>
      <c r="F87" s="95">
        <v>1.89</v>
      </c>
      <c r="G87" s="95">
        <v>1.89</v>
      </c>
      <c r="H87" s="95">
        <v>1.86</v>
      </c>
      <c r="I87" s="95">
        <v>1.89</v>
      </c>
      <c r="J87" s="95">
        <v>1.86</v>
      </c>
      <c r="K87" s="98">
        <v>1.61</v>
      </c>
      <c r="L87" s="99">
        <v>2</v>
      </c>
      <c r="M87" s="100">
        <v>114580</v>
      </c>
      <c r="N87" s="100">
        <v>216556.2</v>
      </c>
    </row>
    <row r="88" spans="1:14" ht="14.1" customHeight="1">
      <c r="A88" s="58"/>
      <c r="B88" s="101" t="s">
        <v>38</v>
      </c>
      <c r="C88" s="102" t="s">
        <v>39</v>
      </c>
      <c r="D88" s="94">
        <v>1.22</v>
      </c>
      <c r="E88" s="94">
        <v>1.23</v>
      </c>
      <c r="F88" s="95">
        <v>1.22</v>
      </c>
      <c r="G88" s="95">
        <v>1.22</v>
      </c>
      <c r="H88" s="95">
        <v>1.25</v>
      </c>
      <c r="I88" s="95">
        <v>1.22</v>
      </c>
      <c r="J88" s="95">
        <v>1.24</v>
      </c>
      <c r="K88" s="98">
        <v>-1.61</v>
      </c>
      <c r="L88" s="99">
        <v>6</v>
      </c>
      <c r="M88" s="100">
        <v>1297664</v>
      </c>
      <c r="N88" s="100">
        <v>1588650.08</v>
      </c>
    </row>
    <row r="89" spans="1:14" ht="14.1" customHeight="1">
      <c r="A89" s="58"/>
      <c r="B89" s="217" t="s">
        <v>91</v>
      </c>
      <c r="C89" s="218"/>
      <c r="D89" s="219"/>
      <c r="E89" s="220"/>
      <c r="F89" s="220"/>
      <c r="G89" s="220"/>
      <c r="H89" s="220"/>
      <c r="I89" s="220"/>
      <c r="J89" s="220"/>
      <c r="K89" s="221"/>
      <c r="L89" s="65">
        <f>SUM(L83:L88)</f>
        <v>29</v>
      </c>
      <c r="M89" s="65">
        <f>SUM(M83:M88)</f>
        <v>2204519</v>
      </c>
      <c r="N89" s="65">
        <f>SUM(N83:N88)</f>
        <v>2916499.9000000004</v>
      </c>
    </row>
    <row r="90" spans="1:14" ht="14.1" customHeight="1">
      <c r="A90" s="58"/>
      <c r="B90" s="214" t="s">
        <v>31</v>
      </c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6"/>
    </row>
    <row r="91" spans="1:14" ht="14.1" customHeight="1">
      <c r="A91" s="58"/>
      <c r="B91" s="101" t="s">
        <v>271</v>
      </c>
      <c r="C91" s="102" t="s">
        <v>272</v>
      </c>
      <c r="D91" s="81">
        <v>18.2</v>
      </c>
      <c r="E91" s="81">
        <v>18.2</v>
      </c>
      <c r="F91" s="81">
        <v>18.100000000000001</v>
      </c>
      <c r="G91" s="86">
        <v>18.12</v>
      </c>
      <c r="H91" s="86">
        <v>18.2</v>
      </c>
      <c r="I91" s="86">
        <v>18.100000000000001</v>
      </c>
      <c r="J91" s="81">
        <v>18.2</v>
      </c>
      <c r="K91" s="82">
        <v>-0.55000000000000004</v>
      </c>
      <c r="L91" s="83">
        <v>21</v>
      </c>
      <c r="M91" s="84">
        <v>569098</v>
      </c>
      <c r="N91" s="84">
        <v>10313956.6</v>
      </c>
    </row>
    <row r="92" spans="1:14" ht="14.1" customHeight="1">
      <c r="A92" s="58"/>
      <c r="B92" s="217" t="s">
        <v>92</v>
      </c>
      <c r="C92" s="218"/>
      <c r="D92" s="219"/>
      <c r="E92" s="220"/>
      <c r="F92" s="220"/>
      <c r="G92" s="220"/>
      <c r="H92" s="220"/>
      <c r="I92" s="220"/>
      <c r="J92" s="220"/>
      <c r="K92" s="221"/>
      <c r="L92" s="65">
        <f>L91</f>
        <v>21</v>
      </c>
      <c r="M92" s="65">
        <f t="shared" ref="M92:N92" si="2">M91</f>
        <v>569098</v>
      </c>
      <c r="N92" s="65">
        <f t="shared" si="2"/>
        <v>10313956.6</v>
      </c>
    </row>
    <row r="93" spans="1:14" ht="14.1" customHeight="1">
      <c r="A93" s="58"/>
      <c r="B93" s="214" t="s">
        <v>85</v>
      </c>
      <c r="C93" s="215"/>
      <c r="D93" s="215"/>
      <c r="E93" s="215"/>
      <c r="F93" s="215"/>
      <c r="G93" s="215"/>
      <c r="H93" s="215"/>
      <c r="I93" s="215"/>
      <c r="J93" s="215"/>
      <c r="K93" s="215"/>
      <c r="L93" s="215"/>
      <c r="M93" s="215"/>
      <c r="N93" s="216"/>
    </row>
    <row r="94" spans="1:14" ht="14.1" customHeight="1">
      <c r="A94" s="58"/>
      <c r="B94" s="46" t="s">
        <v>224</v>
      </c>
      <c r="C94" s="59" t="s">
        <v>225</v>
      </c>
      <c r="D94" s="63">
        <v>4.8499999999999996</v>
      </c>
      <c r="E94" s="81">
        <v>4.9000000000000004</v>
      </c>
      <c r="F94" s="81">
        <v>4.8499999999999996</v>
      </c>
      <c r="G94" s="81">
        <v>4.9000000000000004</v>
      </c>
      <c r="H94" s="81">
        <v>4.8600000000000003</v>
      </c>
      <c r="I94" s="81">
        <v>4.9000000000000004</v>
      </c>
      <c r="J94" s="81">
        <v>4.8499999999999996</v>
      </c>
      <c r="K94" s="103">
        <v>1.03</v>
      </c>
      <c r="L94" s="83">
        <v>33</v>
      </c>
      <c r="M94" s="84">
        <v>3058234</v>
      </c>
      <c r="N94" s="84">
        <v>14974087.810000001</v>
      </c>
    </row>
    <row r="95" spans="1:14" ht="14.1" customHeight="1">
      <c r="A95" s="58"/>
      <c r="B95" s="217" t="s">
        <v>217</v>
      </c>
      <c r="C95" s="218"/>
      <c r="D95" s="219"/>
      <c r="E95" s="220"/>
      <c r="F95" s="220"/>
      <c r="G95" s="220"/>
      <c r="H95" s="220"/>
      <c r="I95" s="220"/>
      <c r="J95" s="220"/>
      <c r="K95" s="221"/>
      <c r="L95" s="64">
        <f>L94</f>
        <v>33</v>
      </c>
      <c r="M95" s="64">
        <f t="shared" ref="M95:N95" si="3">M94</f>
        <v>3058234</v>
      </c>
      <c r="N95" s="84">
        <f t="shared" si="3"/>
        <v>14974087.810000001</v>
      </c>
    </row>
    <row r="96" spans="1:14" s="52" customFormat="1" ht="14.1" customHeight="1">
      <c r="B96" s="66" t="s">
        <v>71</v>
      </c>
      <c r="C96" s="208"/>
      <c r="D96" s="209"/>
      <c r="E96" s="209"/>
      <c r="F96" s="209"/>
      <c r="G96" s="209"/>
      <c r="H96" s="209"/>
      <c r="I96" s="209"/>
      <c r="J96" s="209"/>
      <c r="K96" s="210"/>
      <c r="L96" s="67">
        <f>L95+L92+L89+L81</f>
        <v>107</v>
      </c>
      <c r="M96" s="67">
        <f>M95+M92+M89+M81</f>
        <v>12122851</v>
      </c>
      <c r="N96" s="67">
        <f>N95+N92+N89+N81</f>
        <v>35088993.75</v>
      </c>
    </row>
    <row r="97" spans="1:14" s="52" customFormat="1" ht="14.1" customHeight="1">
      <c r="B97" s="66" t="s">
        <v>40</v>
      </c>
      <c r="C97" s="208"/>
      <c r="D97" s="209"/>
      <c r="E97" s="209"/>
      <c r="F97" s="209"/>
      <c r="G97" s="209"/>
      <c r="H97" s="209"/>
      <c r="I97" s="209"/>
      <c r="J97" s="209"/>
      <c r="K97" s="210"/>
      <c r="L97" s="67">
        <f>L96+L75+L54</f>
        <v>1376</v>
      </c>
      <c r="M97" s="67">
        <f>M96+M75+M54</f>
        <v>701494942</v>
      </c>
      <c r="N97" s="67">
        <f>N96+N75+N54</f>
        <v>1174019816.4300001</v>
      </c>
    </row>
    <row r="98" spans="1:14" ht="12.95" customHeight="1">
      <c r="A98" s="58"/>
      <c r="N98" s="72"/>
    </row>
    <row r="99" spans="1:14" s="52" customFormat="1" ht="18.75" customHeight="1">
      <c r="B99" s="58"/>
      <c r="C99" s="69"/>
      <c r="D99" s="58"/>
      <c r="E99" s="58"/>
      <c r="F99" s="58"/>
      <c r="G99" s="58"/>
      <c r="H99" s="58"/>
      <c r="I99" s="58"/>
      <c r="J99" s="70"/>
      <c r="K99" s="71"/>
      <c r="L99" s="72"/>
      <c r="M99" s="72"/>
      <c r="N99" s="73"/>
    </row>
    <row r="100" spans="1:14" s="52" customFormat="1" ht="18.75" customHeight="1">
      <c r="B100" s="58"/>
      <c r="C100" s="69"/>
      <c r="D100" s="58"/>
      <c r="E100" s="58"/>
      <c r="F100" s="58"/>
      <c r="G100" s="58"/>
      <c r="H100" s="58"/>
      <c r="I100" s="58"/>
      <c r="J100" s="70"/>
      <c r="K100" s="71"/>
      <c r="L100" s="72"/>
      <c r="M100" s="72"/>
      <c r="N100" s="73"/>
    </row>
    <row r="101" spans="1:14" ht="12.95" customHeight="1">
      <c r="A101" s="58"/>
    </row>
  </sheetData>
  <mergeCells count="55">
    <mergeCell ref="B74:C74"/>
    <mergeCell ref="D74:K74"/>
    <mergeCell ref="D42:K42"/>
    <mergeCell ref="B42:C42"/>
    <mergeCell ref="C54:K54"/>
    <mergeCell ref="B43:N43"/>
    <mergeCell ref="D47:K47"/>
    <mergeCell ref="B47:C47"/>
    <mergeCell ref="B48:N48"/>
    <mergeCell ref="B53:C53"/>
    <mergeCell ref="D53:K53"/>
    <mergeCell ref="B71:C71"/>
    <mergeCell ref="D71:K71"/>
    <mergeCell ref="B65:C65"/>
    <mergeCell ref="D65:K65"/>
    <mergeCell ref="B55:N55"/>
    <mergeCell ref="B72:N72"/>
    <mergeCell ref="D26:K26"/>
    <mergeCell ref="B57:N57"/>
    <mergeCell ref="B62:C62"/>
    <mergeCell ref="D62:K62"/>
    <mergeCell ref="B63:N63"/>
    <mergeCell ref="B69:N69"/>
    <mergeCell ref="B34:N34"/>
    <mergeCell ref="B66:N66"/>
    <mergeCell ref="B68:C68"/>
    <mergeCell ref="D68:K68"/>
    <mergeCell ref="B23:C23"/>
    <mergeCell ref="D23:K23"/>
    <mergeCell ref="B27:N27"/>
    <mergeCell ref="B33:C33"/>
    <mergeCell ref="D33:K33"/>
    <mergeCell ref="B24:N24"/>
    <mergeCell ref="B26:C26"/>
    <mergeCell ref="B1:N1"/>
    <mergeCell ref="B3:N3"/>
    <mergeCell ref="B19:C19"/>
    <mergeCell ref="D19:K19"/>
    <mergeCell ref="B20:N20"/>
    <mergeCell ref="C75:K75"/>
    <mergeCell ref="C97:K97"/>
    <mergeCell ref="B76:N76"/>
    <mergeCell ref="C96:K96"/>
    <mergeCell ref="B82:N82"/>
    <mergeCell ref="B89:C89"/>
    <mergeCell ref="D89:K89"/>
    <mergeCell ref="B93:N93"/>
    <mergeCell ref="B95:C95"/>
    <mergeCell ref="D95:K95"/>
    <mergeCell ref="B92:C92"/>
    <mergeCell ref="D92:K92"/>
    <mergeCell ref="B90:N90"/>
    <mergeCell ref="B78:N78"/>
    <mergeCell ref="B81:C81"/>
    <mergeCell ref="D81:K81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7"/>
  <sheetViews>
    <sheetView topLeftCell="A28" zoomScale="115" zoomScaleNormal="115" workbookViewId="0">
      <selection activeCell="B59" sqref="B5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34" t="s">
        <v>316</v>
      </c>
      <c r="B1" s="234"/>
      <c r="C1" s="234"/>
      <c r="D1" s="234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25" t="s">
        <v>29</v>
      </c>
      <c r="B3" s="226"/>
      <c r="C3" s="226"/>
      <c r="D3" s="227"/>
    </row>
    <row r="4" spans="1:4" ht="13.5" customHeight="1">
      <c r="A4" s="46" t="s">
        <v>195</v>
      </c>
      <c r="B4" s="59" t="s">
        <v>196</v>
      </c>
      <c r="C4" s="81">
        <v>0.25</v>
      </c>
      <c r="D4" s="121">
        <v>0.25</v>
      </c>
    </row>
    <row r="5" spans="1:4" ht="13.5" customHeight="1">
      <c r="A5" s="46" t="s">
        <v>265</v>
      </c>
      <c r="B5" s="59" t="s">
        <v>266</v>
      </c>
      <c r="C5" s="81">
        <v>0.96</v>
      </c>
      <c r="D5" s="121">
        <v>0.96</v>
      </c>
    </row>
    <row r="6" spans="1:4" ht="13.5" customHeight="1">
      <c r="A6" s="46" t="s">
        <v>145</v>
      </c>
      <c r="B6" s="59" t="s">
        <v>146</v>
      </c>
      <c r="C6" s="81">
        <v>1.1000000000000001</v>
      </c>
      <c r="D6" s="133">
        <v>1.1000000000000001</v>
      </c>
    </row>
    <row r="7" spans="1:4" ht="13.5" customHeight="1">
      <c r="A7" s="46" t="s">
        <v>193</v>
      </c>
      <c r="B7" s="59" t="s">
        <v>194</v>
      </c>
      <c r="C7" s="47">
        <v>0.78</v>
      </c>
      <c r="D7" s="47">
        <v>0.78</v>
      </c>
    </row>
    <row r="8" spans="1:4" ht="13.5" customHeight="1">
      <c r="A8" s="46" t="s">
        <v>183</v>
      </c>
      <c r="B8" s="59" t="s">
        <v>184</v>
      </c>
      <c r="C8" s="47">
        <v>2.2000000000000002</v>
      </c>
      <c r="D8" s="47">
        <v>2.2000000000000002</v>
      </c>
    </row>
    <row r="9" spans="1:4" ht="13.5" customHeight="1">
      <c r="A9" s="228" t="s">
        <v>94</v>
      </c>
      <c r="B9" s="229" t="s">
        <v>94</v>
      </c>
      <c r="C9" s="229"/>
      <c r="D9" s="230"/>
    </row>
    <row r="10" spans="1:4" ht="13.5" customHeight="1">
      <c r="A10" s="46" t="s">
        <v>299</v>
      </c>
      <c r="B10" s="59" t="s">
        <v>300</v>
      </c>
      <c r="C10" s="121">
        <v>0.91</v>
      </c>
      <c r="D10" s="121">
        <v>0.91</v>
      </c>
    </row>
    <row r="11" spans="1:4" ht="13.5" customHeight="1">
      <c r="A11" s="46" t="s">
        <v>215</v>
      </c>
      <c r="B11" s="59" t="s">
        <v>216</v>
      </c>
      <c r="C11" s="121">
        <v>0.43</v>
      </c>
      <c r="D11" s="121">
        <v>0.43</v>
      </c>
    </row>
    <row r="12" spans="1:4" ht="13.5" customHeight="1">
      <c r="A12" s="228" t="s">
        <v>83</v>
      </c>
      <c r="B12" s="229"/>
      <c r="C12" s="229"/>
      <c r="D12" s="230"/>
    </row>
    <row r="13" spans="1:4" ht="13.5" customHeight="1">
      <c r="A13" s="46" t="s">
        <v>187</v>
      </c>
      <c r="B13" s="59" t="s">
        <v>188</v>
      </c>
      <c r="C13" s="86">
        <v>0.63</v>
      </c>
      <c r="D13" s="86">
        <v>0.63</v>
      </c>
    </row>
    <row r="14" spans="1:4" ht="13.5" customHeight="1">
      <c r="A14" s="228" t="s">
        <v>84</v>
      </c>
      <c r="B14" s="229"/>
      <c r="C14" s="229"/>
      <c r="D14" s="230"/>
    </row>
    <row r="15" spans="1:4" ht="13.5" customHeight="1">
      <c r="A15" s="46" t="s">
        <v>172</v>
      </c>
      <c r="B15" s="59" t="s">
        <v>173</v>
      </c>
      <c r="C15" s="121">
        <v>2.4500000000000002</v>
      </c>
      <c r="D15" s="121">
        <v>2.4500000000000002</v>
      </c>
    </row>
    <row r="16" spans="1:4" ht="13.5" customHeight="1">
      <c r="A16" s="46" t="s">
        <v>97</v>
      </c>
      <c r="B16" s="59" t="s">
        <v>98</v>
      </c>
      <c r="C16" s="121">
        <v>5.77</v>
      </c>
      <c r="D16" s="133">
        <v>5.77</v>
      </c>
    </row>
    <row r="17" spans="1:4" ht="13.5" customHeight="1">
      <c r="A17" s="46" t="s">
        <v>124</v>
      </c>
      <c r="B17" s="59" t="s">
        <v>125</v>
      </c>
      <c r="C17" s="121">
        <v>1.9</v>
      </c>
      <c r="D17" s="121"/>
    </row>
    <row r="18" spans="1:4" ht="13.5" customHeight="1">
      <c r="A18" s="225" t="s">
        <v>31</v>
      </c>
      <c r="B18" s="226" t="s">
        <v>31</v>
      </c>
      <c r="C18" s="226"/>
      <c r="D18" s="227"/>
    </row>
    <row r="19" spans="1:4" ht="13.5" customHeight="1">
      <c r="A19" s="46" t="s">
        <v>115</v>
      </c>
      <c r="B19" s="59" t="s">
        <v>114</v>
      </c>
      <c r="C19" s="121">
        <v>9</v>
      </c>
      <c r="D19" s="121">
        <v>9</v>
      </c>
    </row>
    <row r="20" spans="1:4" ht="13.5" customHeight="1">
      <c r="A20" s="46" t="s">
        <v>211</v>
      </c>
      <c r="B20" s="59" t="s">
        <v>212</v>
      </c>
      <c r="C20" s="121">
        <v>9.25</v>
      </c>
      <c r="D20" s="121">
        <v>9.25</v>
      </c>
    </row>
    <row r="21" spans="1:4" ht="13.5" customHeight="1">
      <c r="A21" s="46" t="s">
        <v>301</v>
      </c>
      <c r="B21" s="59" t="s">
        <v>302</v>
      </c>
      <c r="C21" s="121">
        <v>50</v>
      </c>
      <c r="D21" s="121">
        <v>50</v>
      </c>
    </row>
    <row r="22" spans="1:4" ht="13.5" customHeight="1">
      <c r="A22" s="46" t="s">
        <v>254</v>
      </c>
      <c r="B22" s="59" t="s">
        <v>255</v>
      </c>
      <c r="C22" s="121">
        <v>102</v>
      </c>
      <c r="D22" s="121">
        <v>102</v>
      </c>
    </row>
    <row r="23" spans="1:4" ht="13.5" customHeight="1">
      <c r="A23" s="225" t="s">
        <v>85</v>
      </c>
      <c r="B23" s="226"/>
      <c r="C23" s="226"/>
      <c r="D23" s="227"/>
    </row>
    <row r="24" spans="1:4" ht="13.5" customHeight="1">
      <c r="A24" s="46" t="s">
        <v>203</v>
      </c>
      <c r="B24" s="59" t="s">
        <v>204</v>
      </c>
      <c r="C24" s="63">
        <v>2.1</v>
      </c>
      <c r="D24" s="63">
        <v>2.1</v>
      </c>
    </row>
    <row r="25" spans="1:4" ht="13.5" customHeight="1">
      <c r="A25" s="46" t="s">
        <v>287</v>
      </c>
      <c r="B25" s="59" t="s">
        <v>288</v>
      </c>
      <c r="C25" s="63">
        <v>5.99</v>
      </c>
      <c r="D25" s="63">
        <v>5.99</v>
      </c>
    </row>
    <row r="26" spans="1:4" ht="13.5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3.5" customHeight="1">
      <c r="A27" s="228" t="s">
        <v>29</v>
      </c>
      <c r="B27" s="229"/>
      <c r="C27" s="229"/>
      <c r="D27" s="230"/>
    </row>
    <row r="28" spans="1:4" ht="13.5" customHeight="1">
      <c r="A28" s="46" t="s">
        <v>309</v>
      </c>
      <c r="B28" s="59" t="s">
        <v>310</v>
      </c>
      <c r="C28" s="121">
        <v>1</v>
      </c>
      <c r="D28" s="121">
        <v>1</v>
      </c>
    </row>
    <row r="29" spans="1:4" ht="13.5" customHeight="1">
      <c r="A29" s="46" t="s">
        <v>280</v>
      </c>
      <c r="B29" s="59" t="s">
        <v>281</v>
      </c>
      <c r="C29" s="121">
        <v>0.11</v>
      </c>
      <c r="D29" s="121">
        <v>0.11</v>
      </c>
    </row>
    <row r="30" spans="1:4" ht="13.5" customHeight="1">
      <c r="A30" s="46" t="s">
        <v>239</v>
      </c>
      <c r="B30" s="59" t="s">
        <v>238</v>
      </c>
      <c r="C30" s="121">
        <v>0.2</v>
      </c>
      <c r="D30" s="121">
        <v>0.2</v>
      </c>
    </row>
    <row r="31" spans="1:4" ht="13.5" customHeight="1">
      <c r="A31" s="46" t="s">
        <v>303</v>
      </c>
      <c r="B31" s="59" t="s">
        <v>304</v>
      </c>
      <c r="C31" s="86">
        <v>0.85</v>
      </c>
      <c r="D31" s="81">
        <v>0.85</v>
      </c>
    </row>
    <row r="32" spans="1:4" ht="13.5" customHeight="1">
      <c r="A32" s="46" t="s">
        <v>181</v>
      </c>
      <c r="B32" s="59" t="s">
        <v>182</v>
      </c>
      <c r="C32" s="86">
        <v>0.25</v>
      </c>
      <c r="D32" s="81">
        <v>0.25</v>
      </c>
    </row>
    <row r="33" spans="1:4" ht="13.5" customHeight="1">
      <c r="A33" s="46" t="s">
        <v>201</v>
      </c>
      <c r="B33" s="59" t="s">
        <v>202</v>
      </c>
      <c r="C33" s="81">
        <v>1</v>
      </c>
      <c r="D33" s="81">
        <v>1.01</v>
      </c>
    </row>
    <row r="34" spans="1:4" ht="13.5" customHeight="1">
      <c r="A34" s="46" t="s">
        <v>139</v>
      </c>
      <c r="B34" s="59" t="s">
        <v>138</v>
      </c>
      <c r="C34" s="86">
        <v>1</v>
      </c>
      <c r="D34" s="86">
        <v>1</v>
      </c>
    </row>
    <row r="35" spans="1:4" ht="13.5" customHeight="1">
      <c r="A35" s="46" t="s">
        <v>285</v>
      </c>
      <c r="B35" s="59" t="s">
        <v>286</v>
      </c>
      <c r="C35" s="86">
        <v>1</v>
      </c>
      <c r="D35" s="94">
        <v>1</v>
      </c>
    </row>
    <row r="36" spans="1:4" ht="13.5" customHeight="1">
      <c r="A36" s="46" t="s">
        <v>101</v>
      </c>
      <c r="B36" s="59" t="s">
        <v>102</v>
      </c>
      <c r="C36" s="86">
        <v>0.05</v>
      </c>
      <c r="D36" s="86">
        <v>0.05</v>
      </c>
    </row>
    <row r="37" spans="1:4" ht="13.5" customHeight="1">
      <c r="A37" s="89" t="s">
        <v>256</v>
      </c>
      <c r="B37" s="90" t="s">
        <v>257</v>
      </c>
      <c r="C37" s="86">
        <v>1</v>
      </c>
      <c r="D37" s="86">
        <v>1</v>
      </c>
    </row>
    <row r="38" spans="1:4" ht="13.5" customHeight="1">
      <c r="A38" s="46" t="s">
        <v>105</v>
      </c>
      <c r="B38" s="59" t="s">
        <v>106</v>
      </c>
      <c r="C38" s="86">
        <v>0.09</v>
      </c>
      <c r="D38" s="86">
        <v>0.09</v>
      </c>
    </row>
    <row r="39" spans="1:4" ht="13.5" customHeight="1">
      <c r="A39" s="46" t="s">
        <v>220</v>
      </c>
      <c r="B39" s="59" t="s">
        <v>221</v>
      </c>
      <c r="C39" s="86">
        <v>0.75</v>
      </c>
      <c r="D39" s="86">
        <v>0.75</v>
      </c>
    </row>
    <row r="40" spans="1:4" ht="13.5" customHeight="1">
      <c r="A40" s="46" t="s">
        <v>168</v>
      </c>
      <c r="B40" s="59" t="s">
        <v>169</v>
      </c>
      <c r="C40" s="86">
        <v>1</v>
      </c>
      <c r="D40" s="86">
        <v>1</v>
      </c>
    </row>
    <row r="41" spans="1:4" ht="13.5" customHeight="1">
      <c r="A41" s="46" t="s">
        <v>103</v>
      </c>
      <c r="B41" s="59" t="s">
        <v>104</v>
      </c>
      <c r="C41" s="86">
        <v>0.94</v>
      </c>
      <c r="D41" s="86">
        <v>0.94</v>
      </c>
    </row>
    <row r="42" spans="1:4" ht="13.5" customHeight="1">
      <c r="A42" s="87" t="s">
        <v>248</v>
      </c>
      <c r="B42" s="88" t="s">
        <v>249</v>
      </c>
      <c r="C42" s="86">
        <v>1</v>
      </c>
      <c r="D42" s="86">
        <v>1</v>
      </c>
    </row>
    <row r="43" spans="1:4" ht="13.5" customHeight="1">
      <c r="A43" s="228" t="s">
        <v>180</v>
      </c>
      <c r="B43" s="229"/>
      <c r="C43" s="229"/>
      <c r="D43" s="230"/>
    </row>
    <row r="44" spans="1:4" ht="13.5" customHeight="1">
      <c r="A44" s="46" t="s">
        <v>306</v>
      </c>
      <c r="B44" s="59" t="s">
        <v>305</v>
      </c>
      <c r="C44" s="81">
        <v>0.69</v>
      </c>
      <c r="D44" s="81">
        <v>0.69</v>
      </c>
    </row>
    <row r="45" spans="1:4" ht="13.5" customHeight="1">
      <c r="A45" s="46" t="s">
        <v>179</v>
      </c>
      <c r="B45" s="59" t="s">
        <v>178</v>
      </c>
      <c r="C45" s="81">
        <v>1.2</v>
      </c>
      <c r="D45" s="121">
        <v>1.2</v>
      </c>
    </row>
    <row r="46" spans="1:4" ht="13.5" customHeight="1">
      <c r="A46" s="228" t="s">
        <v>94</v>
      </c>
      <c r="B46" s="229" t="s">
        <v>94</v>
      </c>
      <c r="C46" s="229"/>
      <c r="D46" s="230"/>
    </row>
    <row r="47" spans="1:4" ht="13.5" customHeight="1">
      <c r="A47" s="46" t="s">
        <v>269</v>
      </c>
      <c r="B47" s="59" t="s">
        <v>270</v>
      </c>
      <c r="C47" s="121">
        <v>0.85</v>
      </c>
      <c r="D47" s="121">
        <v>0.85</v>
      </c>
    </row>
    <row r="48" spans="1:4" ht="13.5" customHeight="1">
      <c r="A48" s="228" t="s">
        <v>84</v>
      </c>
      <c r="B48" s="229"/>
      <c r="C48" s="229"/>
      <c r="D48" s="230"/>
    </row>
    <row r="49" spans="1:4" ht="13.5" customHeight="1">
      <c r="A49" s="46" t="s">
        <v>88</v>
      </c>
      <c r="B49" s="59" t="s">
        <v>37</v>
      </c>
      <c r="C49" s="86">
        <v>0.9</v>
      </c>
      <c r="D49" s="86">
        <v>0.9</v>
      </c>
    </row>
    <row r="50" spans="1:4" ht="13.5" customHeight="1">
      <c r="A50" s="76" t="s">
        <v>158</v>
      </c>
      <c r="B50" s="77" t="s">
        <v>159</v>
      </c>
      <c r="C50" s="86">
        <v>100</v>
      </c>
      <c r="D50" s="86">
        <v>100</v>
      </c>
    </row>
    <row r="51" spans="1:4" ht="13.5" customHeight="1">
      <c r="A51" s="228" t="s">
        <v>83</v>
      </c>
      <c r="B51" s="229"/>
      <c r="C51" s="229"/>
      <c r="D51" s="230"/>
    </row>
    <row r="52" spans="1:4" ht="13.5" customHeight="1">
      <c r="A52" s="46" t="s">
        <v>141</v>
      </c>
      <c r="B52" s="68" t="s">
        <v>142</v>
      </c>
      <c r="C52" s="63">
        <v>1</v>
      </c>
      <c r="D52" s="75">
        <v>1</v>
      </c>
    </row>
    <row r="53" spans="1:4" ht="13.5" customHeight="1">
      <c r="A53" s="225" t="s">
        <v>85</v>
      </c>
      <c r="B53" s="226"/>
      <c r="C53" s="226"/>
      <c r="D53" s="227"/>
    </row>
    <row r="54" spans="1:4" ht="13.5" customHeight="1">
      <c r="A54" s="46" t="s">
        <v>107</v>
      </c>
      <c r="B54" s="68" t="s">
        <v>108</v>
      </c>
      <c r="C54" s="63" t="s">
        <v>109</v>
      </c>
      <c r="D54" s="63" t="s">
        <v>109</v>
      </c>
    </row>
    <row r="55" spans="1:4" ht="13.5" customHeight="1">
      <c r="A55" s="74" t="s">
        <v>41</v>
      </c>
      <c r="B55" s="74" t="s">
        <v>20</v>
      </c>
      <c r="C55" s="74" t="s">
        <v>93</v>
      </c>
      <c r="D55" s="74" t="s">
        <v>19</v>
      </c>
    </row>
    <row r="56" spans="1:4" ht="13.5" customHeight="1">
      <c r="A56" s="231" t="s">
        <v>29</v>
      </c>
      <c r="B56" s="232"/>
      <c r="C56" s="232"/>
      <c r="D56" s="233"/>
    </row>
    <row r="57" spans="1:4" ht="13.5" customHeight="1">
      <c r="A57" s="131" t="s">
        <v>323</v>
      </c>
      <c r="B57" s="132" t="s">
        <v>324</v>
      </c>
      <c r="C57" s="121">
        <v>1</v>
      </c>
      <c r="D57" s="121">
        <v>1</v>
      </c>
    </row>
  </sheetData>
  <mergeCells count="14">
    <mergeCell ref="A12:D12"/>
    <mergeCell ref="A43:D43"/>
    <mergeCell ref="A46:D46"/>
    <mergeCell ref="A1:D1"/>
    <mergeCell ref="A3:D3"/>
    <mergeCell ref="A23:D23"/>
    <mergeCell ref="A27:D27"/>
    <mergeCell ref="A18:D18"/>
    <mergeCell ref="A9:D9"/>
    <mergeCell ref="A53:D53"/>
    <mergeCell ref="A48:D48"/>
    <mergeCell ref="A51:D51"/>
    <mergeCell ref="A14:D14"/>
    <mergeCell ref="A56:D56"/>
  </mergeCells>
  <pageMargins left="0.23622047244094499" right="0.23622047244094499" top="0" bottom="0" header="0.31496062992126" footer="0.3149606299212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32"/>
  <sheetViews>
    <sheetView workbookViewId="0">
      <selection activeCell="J23" sqref="J23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41" t="s">
        <v>0</v>
      </c>
      <c r="C1" s="241"/>
      <c r="D1" s="241"/>
      <c r="E1" s="241"/>
      <c r="F1" s="136"/>
      <c r="H1" s="137"/>
      <c r="I1" s="137"/>
    </row>
    <row r="2" spans="1:9" ht="18">
      <c r="B2" s="241" t="s">
        <v>325</v>
      </c>
      <c r="C2" s="241"/>
      <c r="D2" s="241"/>
      <c r="E2" s="241"/>
      <c r="F2" s="241"/>
      <c r="H2" s="137"/>
      <c r="I2" s="137"/>
    </row>
    <row r="3" spans="1:9" ht="18">
      <c r="B3" s="135" t="s">
        <v>326</v>
      </c>
      <c r="C3" s="138"/>
      <c r="D3" s="139"/>
      <c r="E3" s="136"/>
      <c r="F3" s="136"/>
      <c r="H3" s="137"/>
      <c r="I3" s="137"/>
    </row>
    <row r="4" spans="1:9" ht="18">
      <c r="B4" s="135"/>
      <c r="C4" s="138"/>
      <c r="D4" s="139"/>
      <c r="E4" s="136"/>
      <c r="F4" s="136"/>
      <c r="H4" s="137"/>
      <c r="I4" s="137"/>
    </row>
    <row r="5" spans="1:9" ht="17.100000000000001" customHeight="1">
      <c r="B5" s="242" t="s">
        <v>327</v>
      </c>
      <c r="C5" s="243"/>
      <c r="D5" s="243"/>
      <c r="E5" s="140"/>
      <c r="F5" s="140"/>
      <c r="H5" s="137"/>
      <c r="I5" s="137"/>
    </row>
    <row r="6" spans="1:9">
      <c r="B6" s="141" t="s">
        <v>41</v>
      </c>
      <c r="C6" s="142" t="s">
        <v>20</v>
      </c>
      <c r="D6" s="143" t="s">
        <v>328</v>
      </c>
      <c r="E6" s="144" t="s">
        <v>329</v>
      </c>
      <c r="F6" s="144" t="s">
        <v>330</v>
      </c>
      <c r="H6" s="137"/>
      <c r="I6" s="137"/>
    </row>
    <row r="7" spans="1:9" ht="17.100000000000001" customHeight="1">
      <c r="B7" s="238" t="s">
        <v>29</v>
      </c>
      <c r="C7" s="239"/>
      <c r="D7" s="239"/>
      <c r="E7" s="239"/>
      <c r="F7" s="240"/>
    </row>
    <row r="8" spans="1:9" ht="17.100000000000001" customHeight="1">
      <c r="A8" s="127"/>
      <c r="B8" s="145" t="s">
        <v>331</v>
      </c>
      <c r="C8" s="145" t="s">
        <v>298</v>
      </c>
      <c r="D8" s="146">
        <v>1</v>
      </c>
      <c r="E8" s="147">
        <v>8090</v>
      </c>
      <c r="F8" s="147">
        <v>13995.7</v>
      </c>
    </row>
    <row r="9" spans="1:9" ht="17.100000000000001" customHeight="1">
      <c r="A9" s="127"/>
      <c r="B9" s="148" t="s">
        <v>332</v>
      </c>
      <c r="C9" s="149"/>
      <c r="D9" s="146">
        <f>SUM(D8)</f>
        <v>1</v>
      </c>
      <c r="E9" s="147">
        <f>SUM(E8)</f>
        <v>8090</v>
      </c>
      <c r="F9" s="147">
        <f>SUM(F8)</f>
        <v>13995.7</v>
      </c>
    </row>
    <row r="10" spans="1:9">
      <c r="A10" s="127"/>
      <c r="B10" s="244" t="s">
        <v>40</v>
      </c>
      <c r="C10" s="245"/>
      <c r="D10" s="146">
        <f>D9</f>
        <v>1</v>
      </c>
      <c r="E10" s="147">
        <f>E9</f>
        <v>8090</v>
      </c>
      <c r="F10" s="147">
        <f>F9</f>
        <v>13995.7</v>
      </c>
    </row>
    <row r="11" spans="1:9" ht="18.75">
      <c r="A11" s="127"/>
      <c r="B11" s="152" t="s">
        <v>333</v>
      </c>
      <c r="C11" s="153"/>
      <c r="D11" s="154"/>
      <c r="E11" s="155"/>
      <c r="F11" s="156"/>
    </row>
    <row r="12" spans="1:9" ht="31.5">
      <c r="A12" s="127"/>
      <c r="B12" s="157" t="s">
        <v>41</v>
      </c>
      <c r="C12" s="142" t="s">
        <v>20</v>
      </c>
      <c r="D12" s="158" t="s">
        <v>328</v>
      </c>
      <c r="E12" s="159" t="s">
        <v>329</v>
      </c>
      <c r="F12" s="159" t="s">
        <v>330</v>
      </c>
    </row>
    <row r="13" spans="1:9">
      <c r="A13" s="127"/>
      <c r="B13" s="238" t="s">
        <v>29</v>
      </c>
      <c r="C13" s="239"/>
      <c r="D13" s="239"/>
      <c r="E13" s="239"/>
      <c r="F13" s="240"/>
    </row>
    <row r="14" spans="1:9" ht="17.100000000000001" customHeight="1">
      <c r="A14" s="160"/>
      <c r="B14" s="161" t="s">
        <v>334</v>
      </c>
      <c r="C14" s="161" t="s">
        <v>240</v>
      </c>
      <c r="D14" s="146">
        <v>33</v>
      </c>
      <c r="E14" s="147">
        <v>4776147</v>
      </c>
      <c r="F14" s="147">
        <v>24363349.699999999</v>
      </c>
    </row>
    <row r="15" spans="1:9" ht="17.100000000000001" customHeight="1">
      <c r="A15" s="160"/>
      <c r="B15" s="161" t="s">
        <v>331</v>
      </c>
      <c r="C15" s="161" t="s">
        <v>298</v>
      </c>
      <c r="D15" s="146">
        <v>2</v>
      </c>
      <c r="E15" s="147">
        <v>2000000</v>
      </c>
      <c r="F15" s="147">
        <v>3470000</v>
      </c>
    </row>
    <row r="16" spans="1:9">
      <c r="A16" s="160"/>
      <c r="B16" s="162" t="s">
        <v>332</v>
      </c>
      <c r="C16" s="163"/>
      <c r="D16" s="146">
        <f>SUM(D14:D15)</f>
        <v>35</v>
      </c>
      <c r="E16" s="147">
        <f>SUM(E14:E15)</f>
        <v>6776147</v>
      </c>
      <c r="F16" s="147">
        <f>SUM(F14:F15)</f>
        <v>27833349.699999999</v>
      </c>
    </row>
    <row r="17" spans="1:6">
      <c r="A17" s="160"/>
      <c r="B17" s="235" t="s">
        <v>40</v>
      </c>
      <c r="C17" s="236"/>
      <c r="D17" s="146">
        <f>D16</f>
        <v>35</v>
      </c>
      <c r="E17" s="147">
        <f>E16</f>
        <v>6776147</v>
      </c>
      <c r="F17" s="147">
        <f>F16</f>
        <v>27833349.699999999</v>
      </c>
    </row>
    <row r="18" spans="1:6" ht="18.75">
      <c r="A18" s="160"/>
      <c r="B18" s="237" t="s">
        <v>335</v>
      </c>
      <c r="C18" s="237"/>
      <c r="D18" s="237"/>
      <c r="E18" s="237"/>
      <c r="F18" s="237"/>
    </row>
    <row r="19" spans="1:6">
      <c r="A19" s="127"/>
      <c r="B19" s="157" t="s">
        <v>41</v>
      </c>
      <c r="C19" s="142" t="s">
        <v>20</v>
      </c>
      <c r="D19" s="158" t="s">
        <v>336</v>
      </c>
      <c r="E19" s="159" t="s">
        <v>337</v>
      </c>
      <c r="F19" s="159" t="s">
        <v>338</v>
      </c>
    </row>
    <row r="20" spans="1:6">
      <c r="A20" s="127"/>
      <c r="B20" s="238" t="s">
        <v>29</v>
      </c>
      <c r="C20" s="239"/>
      <c r="D20" s="239"/>
      <c r="E20" s="239"/>
      <c r="F20" s="240"/>
    </row>
    <row r="21" spans="1:6" s="166" customFormat="1">
      <c r="A21" s="164"/>
      <c r="B21" s="165" t="s">
        <v>205</v>
      </c>
      <c r="C21" s="165" t="s">
        <v>206</v>
      </c>
      <c r="D21" s="146">
        <v>1</v>
      </c>
      <c r="E21" s="147">
        <v>3122</v>
      </c>
      <c r="F21" s="147">
        <v>1873.2</v>
      </c>
    </row>
    <row r="22" spans="1:6">
      <c r="A22" s="160"/>
      <c r="B22" s="161" t="s">
        <v>332</v>
      </c>
      <c r="C22" s="161"/>
      <c r="D22" s="146">
        <f>SUM(D21)</f>
        <v>1</v>
      </c>
      <c r="E22" s="147">
        <f>SUM(E21)</f>
        <v>3122</v>
      </c>
      <c r="F22" s="147">
        <f>SUM(F21)</f>
        <v>1873.2</v>
      </c>
    </row>
    <row r="23" spans="1:6">
      <c r="A23" s="160"/>
      <c r="B23" s="235" t="s">
        <v>40</v>
      </c>
      <c r="C23" s="236"/>
      <c r="D23" s="146">
        <f>D22</f>
        <v>1</v>
      </c>
      <c r="E23" s="147">
        <f>E22</f>
        <v>3122</v>
      </c>
      <c r="F23" s="147">
        <f>F22</f>
        <v>1873.2</v>
      </c>
    </row>
    <row r="24" spans="1:6">
      <c r="A24" s="160"/>
      <c r="B24" s="160"/>
      <c r="C24" s="160"/>
      <c r="D24" s="150"/>
      <c r="E24" s="151"/>
      <c r="F24" s="151"/>
    </row>
    <row r="25" spans="1:6">
      <c r="A25" s="160"/>
      <c r="B25" s="160"/>
      <c r="C25" s="160"/>
      <c r="D25" s="150"/>
      <c r="E25" s="151"/>
      <c r="F25" s="151"/>
    </row>
    <row r="26" spans="1:6">
      <c r="A26" s="160"/>
      <c r="B26" s="160"/>
      <c r="C26" s="160"/>
      <c r="D26" s="150"/>
      <c r="E26" s="151"/>
      <c r="F26" s="151"/>
    </row>
    <row r="27" spans="1:6">
      <c r="A27" s="167"/>
      <c r="B27" s="167"/>
      <c r="C27" s="160"/>
    </row>
    <row r="28" spans="1:6">
      <c r="A28" s="167"/>
      <c r="B28" s="167"/>
      <c r="C28" s="160"/>
    </row>
    <row r="29" spans="1:6">
      <c r="A29" s="167"/>
      <c r="B29" s="167"/>
      <c r="C29" s="160"/>
    </row>
    <row r="30" spans="1:6">
      <c r="A30" s="167"/>
      <c r="B30" s="167"/>
      <c r="C30" s="160"/>
    </row>
    <row r="31" spans="1:6">
      <c r="A31" s="167"/>
      <c r="B31" s="167"/>
      <c r="C31" s="160"/>
    </row>
    <row r="32" spans="1:6">
      <c r="A32" s="167"/>
      <c r="B32" s="167"/>
      <c r="C32" s="160"/>
    </row>
  </sheetData>
  <mergeCells count="10">
    <mergeCell ref="B17:C17"/>
    <mergeCell ref="B18:F18"/>
    <mergeCell ref="B23:C23"/>
    <mergeCell ref="B20:F20"/>
    <mergeCell ref="B1:E1"/>
    <mergeCell ref="B2:F2"/>
    <mergeCell ref="B5:D5"/>
    <mergeCell ref="B7:F7"/>
    <mergeCell ref="B10:C10"/>
    <mergeCell ref="B13:F13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120" zoomScaleNormal="120" workbookViewId="0">
      <selection activeCell="N8" sqref="N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2" t="s">
        <v>0</v>
      </c>
      <c r="C1" s="263"/>
      <c r="D1" s="264"/>
      <c r="E1" s="6"/>
      <c r="F1" s="10"/>
      <c r="G1" s="10"/>
      <c r="H1" s="10"/>
      <c r="I1" s="10"/>
    </row>
    <row r="2" spans="1:9" ht="10.5" customHeight="1">
      <c r="B2" s="265"/>
      <c r="C2" s="266"/>
      <c r="D2" s="267"/>
      <c r="E2" s="6"/>
      <c r="F2" s="10"/>
      <c r="G2" s="10"/>
      <c r="H2" s="10"/>
      <c r="I2" s="10"/>
    </row>
    <row r="3" spans="1:9" ht="18" customHeight="1">
      <c r="B3" s="105" t="s">
        <v>315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80" t="s">
        <v>317</v>
      </c>
      <c r="C4" s="281"/>
      <c r="D4" s="281"/>
      <c r="E4" s="281"/>
      <c r="F4" s="281"/>
      <c r="G4" s="281"/>
      <c r="H4" s="281"/>
      <c r="I4" s="282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3" t="s">
        <v>29</v>
      </c>
      <c r="C6" s="284"/>
      <c r="D6" s="284"/>
      <c r="E6" s="284"/>
      <c r="F6" s="284"/>
      <c r="G6" s="284"/>
      <c r="H6" s="284"/>
      <c r="I6" s="285"/>
    </row>
    <row r="7" spans="1:9" ht="18" customHeight="1">
      <c r="A7" s="106"/>
      <c r="B7" s="111" t="s">
        <v>44</v>
      </c>
      <c r="C7" s="112" t="s">
        <v>282</v>
      </c>
      <c r="D7" s="113">
        <v>0.2</v>
      </c>
      <c r="E7" s="113">
        <v>0.2</v>
      </c>
      <c r="F7" s="113">
        <v>0.2</v>
      </c>
      <c r="G7" s="114">
        <v>20</v>
      </c>
      <c r="H7" s="114">
        <v>184894348</v>
      </c>
      <c r="I7" s="114">
        <v>36978869.600000001</v>
      </c>
    </row>
    <row r="8" spans="1:9" ht="18" customHeight="1">
      <c r="A8" s="106"/>
      <c r="B8" s="115" t="s">
        <v>293</v>
      </c>
      <c r="C8" s="286"/>
      <c r="D8" s="260"/>
      <c r="E8" s="260"/>
      <c r="F8" s="259"/>
      <c r="G8" s="116">
        <f>SUM(G7:G7)</f>
        <v>20</v>
      </c>
      <c r="H8" s="116">
        <f>SUM(H7:H7)</f>
        <v>184894348</v>
      </c>
      <c r="I8" s="116">
        <f>SUM(I7:I7)</f>
        <v>36978869.600000001</v>
      </c>
    </row>
    <row r="9" spans="1:9" ht="18" customHeight="1">
      <c r="A9" s="106"/>
      <c r="B9" s="283" t="s">
        <v>84</v>
      </c>
      <c r="C9" s="284"/>
      <c r="D9" s="284"/>
      <c r="E9" s="284"/>
      <c r="F9" s="284"/>
      <c r="G9" s="284"/>
      <c r="H9" s="284"/>
      <c r="I9" s="285"/>
    </row>
    <row r="10" spans="1:9" ht="18" customHeight="1">
      <c r="A10" s="106"/>
      <c r="B10" s="111" t="s">
        <v>295</v>
      </c>
      <c r="C10" s="112" t="s">
        <v>296</v>
      </c>
      <c r="D10" s="113">
        <v>2.39</v>
      </c>
      <c r="E10" s="113">
        <v>2.39</v>
      </c>
      <c r="F10" s="113">
        <v>2.39</v>
      </c>
      <c r="G10" s="114">
        <v>1</v>
      </c>
      <c r="H10" s="114">
        <v>75000</v>
      </c>
      <c r="I10" s="114">
        <v>179250</v>
      </c>
    </row>
    <row r="11" spans="1:9" ht="18" customHeight="1">
      <c r="A11" s="106"/>
      <c r="B11" s="115"/>
      <c r="C11" s="286"/>
      <c r="D11" s="260"/>
      <c r="E11" s="260"/>
      <c r="F11" s="259"/>
      <c r="G11" s="116">
        <f>G10</f>
        <v>1</v>
      </c>
      <c r="H11" s="116">
        <f t="shared" ref="H11:I11" si="0">H10</f>
        <v>75000</v>
      </c>
      <c r="I11" s="116">
        <f t="shared" si="0"/>
        <v>179250</v>
      </c>
    </row>
    <row r="12" spans="1:9" ht="18" customHeight="1">
      <c r="A12" s="106"/>
      <c r="B12" s="117" t="s">
        <v>294</v>
      </c>
      <c r="C12" s="287"/>
      <c r="D12" s="288"/>
      <c r="E12" s="288"/>
      <c r="F12" s="289"/>
      <c r="G12" s="118">
        <f>G8+G11</f>
        <v>21</v>
      </c>
      <c r="H12" s="118">
        <f t="shared" ref="H12:I12" si="1">H8+H11</f>
        <v>184969348</v>
      </c>
      <c r="I12" s="118">
        <f t="shared" si="1"/>
        <v>37158119.600000001</v>
      </c>
    </row>
    <row r="13" spans="1:9" ht="18" customHeight="1">
      <c r="B13" s="277" t="s">
        <v>129</v>
      </c>
      <c r="C13" s="278"/>
      <c r="D13" s="278"/>
      <c r="E13" s="278"/>
      <c r="F13" s="278"/>
      <c r="G13" s="278"/>
      <c r="H13" s="278"/>
      <c r="I13" s="278"/>
    </row>
    <row r="14" spans="1:9" ht="18" customHeight="1">
      <c r="B14" s="268" t="s">
        <v>15</v>
      </c>
      <c r="C14" s="269"/>
      <c r="D14" s="270"/>
      <c r="E14" s="268" t="s">
        <v>20</v>
      </c>
      <c r="F14" s="270"/>
      <c r="G14" s="279" t="s">
        <v>45</v>
      </c>
      <c r="H14" s="269"/>
      <c r="I14" s="270"/>
    </row>
    <row r="15" spans="1:9" ht="12.95" customHeight="1">
      <c r="B15" s="275" t="s">
        <v>29</v>
      </c>
      <c r="C15" s="215"/>
      <c r="D15" s="215"/>
      <c r="E15" s="215"/>
      <c r="F15" s="215"/>
      <c r="G15" s="215"/>
      <c r="H15" s="215"/>
      <c r="I15" s="276"/>
    </row>
    <row r="16" spans="1:9" ht="12.95" customHeight="1">
      <c r="B16" s="293" t="s">
        <v>291</v>
      </c>
      <c r="C16" s="256"/>
      <c r="D16" s="257"/>
      <c r="E16" s="286" t="s">
        <v>292</v>
      </c>
      <c r="F16" s="259"/>
      <c r="G16" s="286" t="s">
        <v>72</v>
      </c>
      <c r="H16" s="260"/>
      <c r="I16" s="259"/>
    </row>
    <row r="17" spans="2:9" ht="12.95" customHeight="1">
      <c r="B17" s="271" t="s">
        <v>219</v>
      </c>
      <c r="C17" s="256"/>
      <c r="D17" s="272"/>
      <c r="E17" s="273" t="s">
        <v>218</v>
      </c>
      <c r="F17" s="274"/>
      <c r="G17" s="273">
        <v>3</v>
      </c>
      <c r="H17" s="260"/>
      <c r="I17" s="274"/>
    </row>
    <row r="18" spans="2:9" ht="12.95" customHeight="1">
      <c r="B18" s="275" t="s">
        <v>84</v>
      </c>
      <c r="C18" s="215"/>
      <c r="D18" s="215"/>
      <c r="E18" s="215"/>
      <c r="F18" s="215"/>
      <c r="G18" s="215"/>
      <c r="H18" s="215"/>
      <c r="I18" s="276"/>
    </row>
    <row r="19" spans="2:9" ht="12.95" customHeight="1">
      <c r="B19" s="293" t="s">
        <v>295</v>
      </c>
      <c r="C19" s="256"/>
      <c r="D19" s="257"/>
      <c r="E19" s="286" t="s">
        <v>296</v>
      </c>
      <c r="F19" s="259"/>
      <c r="G19" s="286">
        <v>2.2799999999999998</v>
      </c>
      <c r="H19" s="260"/>
      <c r="I19" s="259"/>
    </row>
    <row r="20" spans="2:9" ht="12.95" customHeight="1">
      <c r="B20" s="290" t="s">
        <v>73</v>
      </c>
      <c r="C20" s="291"/>
      <c r="D20" s="291"/>
      <c r="E20" s="291"/>
      <c r="F20" s="291"/>
      <c r="G20" s="291"/>
      <c r="H20" s="291"/>
      <c r="I20" s="292"/>
    </row>
    <row r="21" spans="2:9" ht="12.95" customHeight="1">
      <c r="B21" s="294" t="s">
        <v>311</v>
      </c>
      <c r="C21" s="256"/>
      <c r="D21" s="295"/>
      <c r="E21" s="296" t="s">
        <v>312</v>
      </c>
      <c r="F21" s="297"/>
      <c r="G21" s="296">
        <v>10</v>
      </c>
      <c r="H21" s="260"/>
      <c r="I21" s="297"/>
    </row>
    <row r="22" spans="2:9" ht="12.95" customHeight="1">
      <c r="B22" s="294" t="s">
        <v>113</v>
      </c>
      <c r="C22" s="256"/>
      <c r="D22" s="295"/>
      <c r="E22" s="296" t="s">
        <v>112</v>
      </c>
      <c r="F22" s="297"/>
      <c r="G22" s="296">
        <v>1</v>
      </c>
      <c r="H22" s="260"/>
      <c r="I22" s="297"/>
    </row>
    <row r="23" spans="2:9" ht="12.95" customHeight="1">
      <c r="B23" s="246" t="s">
        <v>116</v>
      </c>
      <c r="C23" s="247" t="s">
        <v>117</v>
      </c>
      <c r="D23" s="248"/>
      <c r="E23" s="249" t="s">
        <v>117</v>
      </c>
      <c r="F23" s="250"/>
      <c r="G23" s="249">
        <v>9.5</v>
      </c>
      <c r="H23" s="251"/>
      <c r="I23" s="250"/>
    </row>
    <row r="24" spans="2:9" ht="12.95" customHeight="1">
      <c r="B24" s="246" t="s">
        <v>122</v>
      </c>
      <c r="C24" s="247"/>
      <c r="D24" s="248"/>
      <c r="E24" s="249" t="s">
        <v>123</v>
      </c>
      <c r="F24" s="250"/>
      <c r="G24" s="249">
        <v>1</v>
      </c>
      <c r="H24" s="251"/>
      <c r="I24" s="250"/>
    </row>
    <row r="25" spans="2:9" ht="12.95" customHeight="1">
      <c r="B25" s="246" t="s">
        <v>143</v>
      </c>
      <c r="C25" s="247"/>
      <c r="D25" s="248"/>
      <c r="E25" s="249" t="s">
        <v>144</v>
      </c>
      <c r="F25" s="250"/>
      <c r="G25" s="249" t="s">
        <v>72</v>
      </c>
      <c r="H25" s="251"/>
      <c r="I25" s="250"/>
    </row>
    <row r="26" spans="2:9" ht="12.95" customHeight="1">
      <c r="B26" s="252" t="s">
        <v>94</v>
      </c>
      <c r="C26" s="253"/>
      <c r="D26" s="253"/>
      <c r="E26" s="253"/>
      <c r="F26" s="253"/>
      <c r="G26" s="253"/>
      <c r="H26" s="253"/>
      <c r="I26" s="254"/>
    </row>
    <row r="27" spans="2:9" ht="12.95" customHeight="1">
      <c r="B27" s="255" t="s">
        <v>289</v>
      </c>
      <c r="C27" s="256"/>
      <c r="D27" s="257"/>
      <c r="E27" s="258" t="s">
        <v>290</v>
      </c>
      <c r="F27" s="259"/>
      <c r="G27" s="258" t="s">
        <v>72</v>
      </c>
      <c r="H27" s="260"/>
      <c r="I27" s="259"/>
    </row>
    <row r="28" spans="2:9" ht="12.95" customHeight="1">
      <c r="B28" s="255" t="s">
        <v>243</v>
      </c>
      <c r="C28" s="256"/>
      <c r="D28" s="257"/>
      <c r="E28" s="258" t="s">
        <v>242</v>
      </c>
      <c r="F28" s="259"/>
      <c r="G28" s="258">
        <v>0.5</v>
      </c>
      <c r="H28" s="260"/>
      <c r="I28" s="259"/>
    </row>
    <row r="29" spans="2:9" ht="12.95" customHeight="1">
      <c r="B29" s="255" t="s">
        <v>260</v>
      </c>
      <c r="C29" s="256"/>
      <c r="D29" s="257"/>
      <c r="E29" s="258" t="s">
        <v>261</v>
      </c>
      <c r="F29" s="259"/>
      <c r="G29" s="258">
        <v>1</v>
      </c>
      <c r="H29" s="260"/>
      <c r="I29" s="259"/>
    </row>
    <row r="30" spans="2:9" ht="12.95" customHeight="1">
      <c r="B30" s="246" t="s">
        <v>250</v>
      </c>
      <c r="C30" s="247"/>
      <c r="D30" s="248"/>
      <c r="E30" s="261" t="s">
        <v>251</v>
      </c>
      <c r="F30" s="261"/>
      <c r="G30" s="249" t="s">
        <v>72</v>
      </c>
      <c r="H30" s="251"/>
      <c r="I30" s="250"/>
    </row>
    <row r="31" spans="2:9" ht="12.95" customHeight="1">
      <c r="B31" s="246" t="s">
        <v>119</v>
      </c>
      <c r="C31" s="247"/>
      <c r="D31" s="248"/>
      <c r="E31" s="249" t="s">
        <v>118</v>
      </c>
      <c r="F31" s="250"/>
      <c r="G31" s="249" t="s">
        <v>72</v>
      </c>
      <c r="H31" s="251"/>
      <c r="I31" s="250"/>
    </row>
    <row r="32" spans="2:9" ht="25.5" customHeight="1"/>
    <row r="33" ht="22.5"/>
  </sheetData>
  <mergeCells count="54">
    <mergeCell ref="E23:F23"/>
    <mergeCell ref="G23:I23"/>
    <mergeCell ref="B24:D24"/>
    <mergeCell ref="B23:D23"/>
    <mergeCell ref="G25:I25"/>
    <mergeCell ref="B25:D25"/>
    <mergeCell ref="E25:F25"/>
    <mergeCell ref="E24:F24"/>
    <mergeCell ref="G24:I24"/>
    <mergeCell ref="B20:I20"/>
    <mergeCell ref="B16:D16"/>
    <mergeCell ref="E16:F16"/>
    <mergeCell ref="G16:I16"/>
    <mergeCell ref="B22:D22"/>
    <mergeCell ref="E22:F22"/>
    <mergeCell ref="G22:I22"/>
    <mergeCell ref="B21:D21"/>
    <mergeCell ref="E21:F21"/>
    <mergeCell ref="G21:I21"/>
    <mergeCell ref="B18:I18"/>
    <mergeCell ref="B19:D19"/>
    <mergeCell ref="E19:F19"/>
    <mergeCell ref="G19:I19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9:I9"/>
    <mergeCell ref="C11:F11"/>
    <mergeCell ref="B31:D31"/>
    <mergeCell ref="E31:F31"/>
    <mergeCell ref="G31:I31"/>
    <mergeCell ref="B26:I26"/>
    <mergeCell ref="B28:D28"/>
    <mergeCell ref="E28:F28"/>
    <mergeCell ref="G28:I28"/>
    <mergeCell ref="G30:I30"/>
    <mergeCell ref="B30:D30"/>
    <mergeCell ref="E30:F30"/>
    <mergeCell ref="B27:D27"/>
    <mergeCell ref="E27:F27"/>
    <mergeCell ref="G27:I27"/>
    <mergeCell ref="E29:F29"/>
    <mergeCell ref="G29:I29"/>
    <mergeCell ref="B29:D2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9C04B-818D-4565-B02F-78E9A444C6A3}">
  <dimension ref="C1:F1"/>
  <sheetViews>
    <sheetView workbookViewId="0">
      <selection sqref="A1:XFD1048576"/>
    </sheetView>
  </sheetViews>
  <sheetFormatPr defaultRowHeight="15.75"/>
  <cols>
    <col min="1" max="2" width="9.140625" style="126"/>
    <col min="3" max="3" width="9.140625" style="127"/>
    <col min="4" max="4" width="9.140625" style="128"/>
    <col min="5" max="6" width="9.140625" style="129"/>
    <col min="7" max="16384" width="9.140625" style="126"/>
  </cols>
  <sheetData/>
  <pageMargins left="0.7" right="0.7" top="0.75" bottom="0.75" header="0.3" footer="0.3"/>
  <pageSetup paperSize="9" scale="115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8" t="s">
        <v>0</v>
      </c>
      <c r="C1" s="298"/>
      <c r="D1" s="5"/>
      <c r="E1" s="5"/>
      <c r="F1" s="5"/>
    </row>
    <row r="2" spans="1:6" ht="27.95" customHeight="1">
      <c r="A2" s="4"/>
      <c r="B2" s="299" t="s">
        <v>315</v>
      </c>
      <c r="C2" s="299"/>
      <c r="D2" s="299"/>
      <c r="E2" s="299"/>
      <c r="F2" s="299"/>
    </row>
    <row r="3" spans="1:6" ht="42.75" customHeight="1">
      <c r="B3" s="280" t="s">
        <v>46</v>
      </c>
      <c r="C3" s="281"/>
      <c r="D3" s="281"/>
      <c r="E3" s="281"/>
      <c r="F3" s="281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2026-04-19T10:42:48Z</cp:lastPrinted>
  <dcterms:created xsi:type="dcterms:W3CDTF">2024-09-12T06:50:39Z</dcterms:created>
  <dcterms:modified xsi:type="dcterms:W3CDTF">2026-04-19T10:49:54Z</dcterms:modified>
</cp:coreProperties>
</file>